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5480" windowHeight="8445" firstSheet="3" activeTab="8"/>
  </bookViews>
  <sheets>
    <sheet name="学童（春）" sheetId="1" r:id="rId1"/>
    <sheet name="新所沢リーグ(春）" sheetId="2" r:id="rId2"/>
    <sheet name="所沢市" sheetId="3" r:id="rId3"/>
    <sheet name="Jr.T" sheetId="4" r:id="rId4"/>
    <sheet name="新所沢リーグ（秋）" sheetId="5" r:id="rId5"/>
    <sheet name="学童（秋）" sheetId="6" r:id="rId6"/>
    <sheet name="Jr.リーグ" sheetId="7" r:id="rId7"/>
    <sheet name="関団連" sheetId="8" r:id="rId8"/>
    <sheet name="4年総合成績" sheetId="9" r:id="rId9"/>
  </sheets>
  <definedNames/>
  <calcPr fullCalcOnLoad="1"/>
</workbook>
</file>

<file path=xl/sharedStrings.xml><?xml version="1.0" encoding="utf-8"?>
<sst xmlns="http://schemas.openxmlformats.org/spreadsheetml/2006/main" count="2928" uniqueCount="469">
  <si>
    <t>計</t>
  </si>
  <si>
    <t>本塁打</t>
  </si>
  <si>
    <t>二塁打</t>
  </si>
  <si>
    <t xml:space="preserve">バッテリー </t>
  </si>
  <si>
    <t>打順</t>
  </si>
  <si>
    <t>打席</t>
  </si>
  <si>
    <t>打数</t>
  </si>
  <si>
    <t>安打</t>
  </si>
  <si>
    <t>打点</t>
  </si>
  <si>
    <t>四球</t>
  </si>
  <si>
    <t>盗塁</t>
  </si>
  <si>
    <t>得点</t>
  </si>
  <si>
    <t>失策</t>
  </si>
  <si>
    <t>三振</t>
  </si>
  <si>
    <t>6. 新井</t>
  </si>
  <si>
    <t>7.井上</t>
  </si>
  <si>
    <t>8.沖田</t>
  </si>
  <si>
    <t>9.高橋幹</t>
  </si>
  <si>
    <t>1.柴田</t>
  </si>
  <si>
    <t>2.藤沢</t>
  </si>
  <si>
    <t>3.中島</t>
  </si>
  <si>
    <t>4.東小橋川</t>
  </si>
  <si>
    <t>5.和田</t>
  </si>
  <si>
    <t>(9)</t>
  </si>
  <si>
    <t>(2)</t>
  </si>
  <si>
    <t>(5)</t>
  </si>
  <si>
    <t>(7)</t>
  </si>
  <si>
    <t>(8)</t>
  </si>
  <si>
    <t>(4)</t>
  </si>
  <si>
    <t>【新井、東小橋川－藤沢】</t>
  </si>
  <si>
    <t>6.井上</t>
  </si>
  <si>
    <t>7.沖田</t>
  </si>
  <si>
    <t>8. 新井</t>
  </si>
  <si>
    <t>【中島】</t>
  </si>
  <si>
    <t xml:space="preserve">  </t>
  </si>
  <si>
    <t>【東小橋川－藤沢】</t>
  </si>
  <si>
    <t>(6)</t>
  </si>
  <si>
    <t>(1)</t>
  </si>
  <si>
    <t>(3)</t>
  </si>
  <si>
    <t>【新井－藤沢】</t>
  </si>
  <si>
    <t>R（C）</t>
  </si>
  <si>
    <t>1×</t>
  </si>
  <si>
    <t>×</t>
  </si>
  <si>
    <t>(6)(5)</t>
  </si>
  <si>
    <t>(1)(6)</t>
  </si>
  <si>
    <t>(5)(1)</t>
  </si>
  <si>
    <t>(6)(5)</t>
  </si>
  <si>
    <t>(3)</t>
  </si>
  <si>
    <t>8.新井</t>
  </si>
  <si>
    <t>(1)</t>
  </si>
  <si>
    <t>7.安座間</t>
  </si>
  <si>
    <t>（木下）</t>
  </si>
  <si>
    <t>【藤沢、高橋幹】</t>
  </si>
  <si>
    <t>M（C）</t>
  </si>
  <si>
    <t>　②2010/04/25　新所沢リーグ　第2試合　中富小学校　vs.中富スカイラークC</t>
  </si>
  <si>
    <t>　①2010/03/28　学童　1回戦　北野運動場　vs.小手指ファイターズC1</t>
  </si>
  <si>
    <t>　③2010/04/11　学童　準決勝　鷺宮グランド　vs.小手指ファイターズB1</t>
  </si>
  <si>
    <t>　①2010/04/18　新所沢リーグ　第1試合　伸栄小学校　vs.所沢メッツC</t>
  </si>
  <si>
    <t>R（C１）</t>
  </si>
  <si>
    <t>S（C）</t>
  </si>
  <si>
    <t>　②2010/04/04　学童　2回戦　北野運動場　vs.小手指ファイターズB2</t>
  </si>
  <si>
    <t>(4)</t>
  </si>
  <si>
    <t>2.高橋幹</t>
  </si>
  <si>
    <t>(2)</t>
  </si>
  <si>
    <t>8.安座間</t>
  </si>
  <si>
    <t>9.新井</t>
  </si>
  <si>
    <t>(8)</t>
  </si>
  <si>
    <t>(5)</t>
  </si>
  <si>
    <t>(1)</t>
  </si>
  <si>
    <t>(6)</t>
  </si>
  <si>
    <t>【柴田(2)、高橋幹、中島、東小橋川、和田、井上、安座間】</t>
  </si>
  <si>
    <t>　③2010/05/02　新所沢リーグ　第3試合　北中運動場　vs.小手指ファイターズC1</t>
  </si>
  <si>
    <t>F（C1）</t>
  </si>
  <si>
    <t>F(B2)</t>
  </si>
  <si>
    <t>F(B1)</t>
  </si>
  <si>
    <t>F（C１）</t>
  </si>
  <si>
    <t>R（C1）</t>
  </si>
  <si>
    <t>7×</t>
  </si>
  <si>
    <t>【新井－東小橋川】</t>
  </si>
  <si>
    <t>(2)</t>
  </si>
  <si>
    <t>(1)</t>
  </si>
  <si>
    <t>(4)</t>
  </si>
  <si>
    <t>8.高橋幹</t>
  </si>
  <si>
    <t>【東小橋川－藤沢】</t>
  </si>
  <si>
    <t>【安座間】</t>
  </si>
  <si>
    <t>R（C2）</t>
  </si>
  <si>
    <t>2×</t>
  </si>
  <si>
    <t>1.新井</t>
  </si>
  <si>
    <t>2.沖田</t>
  </si>
  <si>
    <t>3.安座間</t>
  </si>
  <si>
    <t>5.中島</t>
  </si>
  <si>
    <t>6.藤沢</t>
  </si>
  <si>
    <t>7.柴田</t>
  </si>
  <si>
    <t>8.木下</t>
  </si>
  <si>
    <t>9.安座間</t>
  </si>
  <si>
    <t>(5)</t>
  </si>
  <si>
    <t>(8)</t>
  </si>
  <si>
    <t>(3)</t>
  </si>
  <si>
    <t>(6)</t>
  </si>
  <si>
    <t>(4)</t>
  </si>
  <si>
    <t>(9)</t>
  </si>
  <si>
    <t>(7)</t>
  </si>
  <si>
    <t>(和田）</t>
  </si>
  <si>
    <t>(井上）</t>
  </si>
  <si>
    <t>【安座間、東小橋川、和田】</t>
  </si>
  <si>
    <t>　④2010/05/04　新所沢リーグ　第4試合　北中運動場　vs.新所沢ライノーズC2</t>
  </si>
  <si>
    <t>F(C2)</t>
  </si>
  <si>
    <t xml:space="preserve">バッテリー </t>
  </si>
  <si>
    <t>【東小橋川－藤沢】</t>
  </si>
  <si>
    <t>(3)</t>
  </si>
  <si>
    <t>　⑤2010/05/04　新所沢リーグ　第5試合　北中運動場　vs.新所沢ライノーズC1</t>
  </si>
  <si>
    <t>【ダウニー－斉藤】</t>
  </si>
  <si>
    <t>1.渡部</t>
  </si>
  <si>
    <t>2.中沢</t>
  </si>
  <si>
    <t>3.山田</t>
  </si>
  <si>
    <t>4.斉藤</t>
  </si>
  <si>
    <t>5.小山</t>
  </si>
  <si>
    <t>6.ダウニー</t>
  </si>
  <si>
    <t>7.小町</t>
  </si>
  <si>
    <t>8.松尾</t>
  </si>
  <si>
    <t>9.当痲</t>
  </si>
  <si>
    <t>【渡部、小町】</t>
  </si>
  <si>
    <t>　⑤2010/05/30　新所沢リーグ　第5試合　中央小学校　vs.小手指ファイターズC2</t>
  </si>
  <si>
    <t>T（C）</t>
  </si>
  <si>
    <t>【東小橋川、中島－藤沢】</t>
  </si>
  <si>
    <t>(1)(6)</t>
  </si>
  <si>
    <t>(6)(1)</t>
  </si>
  <si>
    <t>(安座間)</t>
  </si>
  <si>
    <t>9.山田</t>
  </si>
  <si>
    <t>三塁打</t>
  </si>
  <si>
    <t>【和田(2)、高橋幹】</t>
  </si>
  <si>
    <t>【東小橋川、井上、山田】</t>
  </si>
  <si>
    <t>　②2010/06/27　Jr.トーナメント 第2回戦　北野運動場　vs.新所沢ライノーズC2</t>
  </si>
  <si>
    <t>　①2010/06/06　Jr.トーナメント 第1回戦　椿峰小学校　vs.高峰タイガースC</t>
  </si>
  <si>
    <t>5.藤沢</t>
  </si>
  <si>
    <t>6.沖田</t>
  </si>
  <si>
    <t>(和田)</t>
  </si>
  <si>
    <t>7.山田</t>
  </si>
  <si>
    <t>8.井上</t>
  </si>
  <si>
    <t>(3)(1)</t>
  </si>
  <si>
    <t>(1)(3)</t>
  </si>
  <si>
    <t>【中島、新井－東小橋川】</t>
  </si>
  <si>
    <t>【東小橋川、井上(2)、新井】</t>
  </si>
  <si>
    <t>R（C2）</t>
  </si>
  <si>
    <t>　①2010/06/27　Jr.トーナメント 第2回戦　北野運動場　vs.新所沢ライノーズC1</t>
  </si>
  <si>
    <t>R（C1）</t>
  </si>
  <si>
    <t>1.渡部</t>
  </si>
  <si>
    <t>2.高橋那</t>
  </si>
  <si>
    <t>3.小町</t>
  </si>
  <si>
    <t>5.中沢</t>
  </si>
  <si>
    <t>6.大島</t>
  </si>
  <si>
    <t>(梅村)</t>
  </si>
  <si>
    <t>7.松尾</t>
  </si>
  <si>
    <t>9.当麻</t>
  </si>
  <si>
    <t>(泉)</t>
  </si>
  <si>
    <t>【高橋那－中沢】</t>
  </si>
  <si>
    <t>【小町】</t>
  </si>
  <si>
    <t>【当麻】</t>
  </si>
  <si>
    <t>　①2010/06/20　所沢市野球大会 第1回戦　北中運動場　vs.荒幡ライオンズB</t>
  </si>
  <si>
    <t>8.山田</t>
  </si>
  <si>
    <t>(6)</t>
  </si>
  <si>
    <t>【井上、山田】</t>
  </si>
  <si>
    <t>【東小橋川】</t>
  </si>
  <si>
    <t>(4)</t>
  </si>
  <si>
    <t>(5)</t>
  </si>
  <si>
    <t>①2010/06/20　所沢市野球大会 第1回戦　北中運動場　vs.小手指イーグリッツB</t>
  </si>
  <si>
    <t>R（C2）</t>
  </si>
  <si>
    <t>【新井－高橋幹】</t>
  </si>
  <si>
    <t>3.斉藤</t>
  </si>
  <si>
    <t>4.小山</t>
  </si>
  <si>
    <t>5.高橋那</t>
  </si>
  <si>
    <t>6.新井</t>
  </si>
  <si>
    <t>7.中沢</t>
  </si>
  <si>
    <t>8.小町</t>
  </si>
  <si>
    <t>9.泉</t>
  </si>
  <si>
    <t>（梅村）</t>
  </si>
  <si>
    <t>(7)</t>
  </si>
  <si>
    <t>(3)</t>
  </si>
  <si>
    <t>×</t>
  </si>
  <si>
    <t>　①2010/04/18　新所沢リーグ　第1試合　中富小学校　vs.小手指ファイターズC2</t>
  </si>
  <si>
    <t>1.山田</t>
  </si>
  <si>
    <t>2.渡部</t>
  </si>
  <si>
    <t>4.高橋那</t>
  </si>
  <si>
    <t>6.小町</t>
  </si>
  <si>
    <t>7.泉</t>
  </si>
  <si>
    <t>8.ダウニー</t>
  </si>
  <si>
    <t>9.梅村</t>
  </si>
  <si>
    <t>（小山）</t>
  </si>
  <si>
    <t>（当麻）</t>
  </si>
  <si>
    <t>（松尾）</t>
  </si>
  <si>
    <t>(1)(5)</t>
  </si>
  <si>
    <t>(5)(1)</t>
  </si>
  <si>
    <t>(6)</t>
  </si>
  <si>
    <t>　②2010/04/25　新所沢リーグ　第2試合　中富小学校　vs.小手指ファイターズC1</t>
  </si>
  <si>
    <t>F（C2)</t>
  </si>
  <si>
    <t>【山田、高橋那－斉藤】</t>
  </si>
  <si>
    <t>L（B)</t>
  </si>
  <si>
    <t>5.ダウニー</t>
  </si>
  <si>
    <t>6.小山</t>
  </si>
  <si>
    <t>8.梅村</t>
  </si>
  <si>
    <t>（高橋那）</t>
  </si>
  <si>
    <t>（当麻）</t>
  </si>
  <si>
    <t>(5)(6)</t>
  </si>
  <si>
    <t>(1)</t>
  </si>
  <si>
    <t>【小山】</t>
  </si>
  <si>
    <t>　③2010/04/29　新所沢リーグ　第3試合　中富小学校　vs.中富スカイラークC</t>
  </si>
  <si>
    <t>6.ダウニー</t>
  </si>
  <si>
    <t>8.大島</t>
  </si>
  <si>
    <t>【山田－斉藤】</t>
  </si>
  <si>
    <t>【中沢】</t>
  </si>
  <si>
    <t>【山田】</t>
  </si>
  <si>
    <t>【山田、斉藤、松尾、ダウニー(2)、小町、高橋那】</t>
  </si>
  <si>
    <t>　④2010/05/02　新所沢リーグ　第4試合　北中運動場　vs.新所沢メッツC</t>
  </si>
  <si>
    <t>M（C）</t>
  </si>
  <si>
    <t>2.小町</t>
  </si>
  <si>
    <t>7.高橋那</t>
  </si>
  <si>
    <t>8.中沢</t>
  </si>
  <si>
    <t>（泉）</t>
  </si>
  <si>
    <t>6.ダウニ－</t>
  </si>
  <si>
    <t>(8)</t>
  </si>
  <si>
    <t>(1)(8)</t>
  </si>
  <si>
    <t>背番号</t>
  </si>
  <si>
    <t>高橋那</t>
  </si>
  <si>
    <t>沖田</t>
  </si>
  <si>
    <t>中沢</t>
  </si>
  <si>
    <t>当麻</t>
  </si>
  <si>
    <t>新井</t>
  </si>
  <si>
    <t>小山</t>
  </si>
  <si>
    <t>井上</t>
  </si>
  <si>
    <t>大島</t>
  </si>
  <si>
    <t>藤沢</t>
  </si>
  <si>
    <t>泉</t>
  </si>
  <si>
    <t>高橋幹</t>
  </si>
  <si>
    <t>中島</t>
  </si>
  <si>
    <t>斉藤</t>
  </si>
  <si>
    <t>柴田</t>
  </si>
  <si>
    <t>東小橋川</t>
  </si>
  <si>
    <t>山田</t>
  </si>
  <si>
    <t>和田</t>
  </si>
  <si>
    <t>松尾</t>
  </si>
  <si>
    <t>小町</t>
  </si>
  <si>
    <t>梅村</t>
  </si>
  <si>
    <t>渡部</t>
  </si>
  <si>
    <t>木下</t>
  </si>
  <si>
    <t>安座間</t>
  </si>
  <si>
    <t>ダウニー</t>
  </si>
  <si>
    <t>氏名</t>
  </si>
  <si>
    <t>打率</t>
  </si>
  <si>
    <t>三塁打</t>
  </si>
  <si>
    <t>二塁打</t>
  </si>
  <si>
    <t>-</t>
  </si>
  <si>
    <t>本塁打</t>
  </si>
  <si>
    <t>三塁打</t>
  </si>
  <si>
    <t>0.000</t>
  </si>
  <si>
    <t>-</t>
  </si>
  <si>
    <t>塁打</t>
  </si>
  <si>
    <t>出塁率</t>
  </si>
  <si>
    <t>長打率</t>
  </si>
  <si>
    <t>OPS</t>
  </si>
  <si>
    <t>　③2010/07/18　Jr.トーナメント 準々決勝　中央小学校　vs.NTヤンキースC</t>
  </si>
  <si>
    <t>Y</t>
  </si>
  <si>
    <t>【柴田(2)、東小橋川】</t>
  </si>
  <si>
    <t>6.和田</t>
  </si>
  <si>
    <t>(1)(6)</t>
  </si>
  <si>
    <t>(5)(4)</t>
  </si>
  <si>
    <t xml:space="preserve">(4)    </t>
  </si>
  <si>
    <t>（山田）</t>
  </si>
  <si>
    <t>-</t>
  </si>
  <si>
    <t>　①2010/09/05　新所沢リーグ　第1試合　中富小学校　vs.小手指ファイターズC1</t>
  </si>
  <si>
    <t>（斉藤）</t>
  </si>
  <si>
    <t>【中島－藤沢】</t>
  </si>
  <si>
    <t>　①2010/09/05　新所沢リーグ　第1試合　中富小学校　vs.小手指イーグリッツC</t>
  </si>
  <si>
    <t>2.当麻</t>
  </si>
  <si>
    <t>3.新井</t>
  </si>
  <si>
    <t>5.安座間</t>
  </si>
  <si>
    <t>9.木下</t>
  </si>
  <si>
    <t>【新井－安座間】</t>
  </si>
  <si>
    <t>R（C2)</t>
  </si>
  <si>
    <t>F（C1）</t>
  </si>
  <si>
    <t>E（C）</t>
  </si>
  <si>
    <t>×</t>
  </si>
  <si>
    <t>投手</t>
  </si>
  <si>
    <t>失点</t>
  </si>
  <si>
    <t>自責点</t>
  </si>
  <si>
    <t>回数</t>
  </si>
  <si>
    <t>投球数</t>
  </si>
  <si>
    <t>防御率</t>
  </si>
  <si>
    <t>●打撃成績</t>
  </si>
  <si>
    <t>●投手成績</t>
  </si>
  <si>
    <t>暴投</t>
  </si>
  <si>
    <t>勝利</t>
  </si>
  <si>
    <t>敗戦</t>
  </si>
  <si>
    <t>6.ダウニー</t>
  </si>
  <si>
    <t>【新井、東小橋川－藤沢】</t>
  </si>
  <si>
    <t>F（C1)</t>
  </si>
  <si>
    <t>　②2010/09/12　新所沢リーグ　第2試合　富岡小学校　vs.レッドアローズC</t>
  </si>
  <si>
    <t>　②2010/09/12　新所沢リーグ　第2試合　富岡小学校　vs.小手指ファイターズC2</t>
  </si>
  <si>
    <t>F（C2）</t>
  </si>
  <si>
    <t>RED（C）</t>
  </si>
  <si>
    <t>試合数</t>
  </si>
  <si>
    <t>S/H</t>
  </si>
  <si>
    <t>【中島、東小橋川(2)、斉藤】</t>
  </si>
  <si>
    <t>　①2010/09/19　学童 1回戦　北野運動場　vs.小手指イーグリッツC</t>
  </si>
  <si>
    <t>　③2010/09/20　新所沢リーグ　第3試合　北中運動場　vs小手指ファイターズC2</t>
  </si>
  <si>
    <t>　③2010/09/19　新所沢リーグ　第3試合　中富小学校　vs.中富スカイラーク</t>
  </si>
  <si>
    <t>　④2010/09/20　新所沢リーグ　第4試合　北中運動場　vs.レッドアローズ</t>
  </si>
  <si>
    <t>【梅村】</t>
  </si>
  <si>
    <t>(6)(8)</t>
  </si>
  <si>
    <t>(4)(6)</t>
  </si>
  <si>
    <t>(泉）</t>
  </si>
  <si>
    <t>1.当麻</t>
  </si>
  <si>
    <t>2.渡部</t>
  </si>
  <si>
    <t>3.高橋那</t>
  </si>
  <si>
    <t>5.新井</t>
  </si>
  <si>
    <t>6.安座間</t>
  </si>
  <si>
    <t>7.ダウニー</t>
  </si>
  <si>
    <t>S（C)</t>
  </si>
  <si>
    <t>R（C2)</t>
  </si>
  <si>
    <t>1x</t>
  </si>
  <si>
    <t>8.泉</t>
  </si>
  <si>
    <t>(8)</t>
  </si>
  <si>
    <t>（ダウニー）</t>
  </si>
  <si>
    <t>【小山、高橋那】</t>
  </si>
  <si>
    <t>x</t>
  </si>
  <si>
    <t>(9)</t>
  </si>
  <si>
    <t>(4)(6)</t>
  </si>
  <si>
    <t>本塁打</t>
  </si>
  <si>
    <t>【小山、ダウニー】</t>
  </si>
  <si>
    <t>【梅村、泉、当麻】</t>
  </si>
  <si>
    <t>　⑤2010/09/25　新所沢リーグ　第5試合　北中運動場　vs.ライノーズC1</t>
  </si>
  <si>
    <t>【当麻】</t>
  </si>
  <si>
    <t>(8)</t>
  </si>
  <si>
    <t>(6)</t>
  </si>
  <si>
    <t>x</t>
  </si>
  <si>
    <t>　④2010/09/25　新所沢リーグ　第5試合　北中運動場　vs.ライノーズC2</t>
  </si>
  <si>
    <t>R（C2）</t>
  </si>
  <si>
    <t>R（C1)</t>
  </si>
  <si>
    <t>8.斉藤</t>
  </si>
  <si>
    <t>【藤沢】</t>
  </si>
  <si>
    <t>R(C1)</t>
  </si>
  <si>
    <t>【東小橋川－藤沢】</t>
  </si>
  <si>
    <t>【和田、井上】</t>
  </si>
  <si>
    <t>x</t>
  </si>
  <si>
    <t>E(C）</t>
  </si>
  <si>
    <t>　②2010/09/26　学童 2回戦　北野運動場　vs.小手指イーグリッツBK</t>
  </si>
  <si>
    <t>E(BK)</t>
  </si>
  <si>
    <t>2x</t>
  </si>
  <si>
    <t>(斉藤）</t>
  </si>
  <si>
    <t>9.沖田</t>
  </si>
  <si>
    <t>【東小橋川】</t>
  </si>
  <si>
    <t>【柴田、藤沢】</t>
  </si>
  <si>
    <t>【藤沢－東小橋川】</t>
  </si>
  <si>
    <t>9.井上</t>
  </si>
  <si>
    <t>　③2010/10/17　学童準決勝　北野運動場　vs.新所沢ライノーズB</t>
  </si>
  <si>
    <t>R(C)</t>
  </si>
  <si>
    <t>R(C)</t>
  </si>
  <si>
    <t>R(B)</t>
  </si>
  <si>
    <t>1ｘ</t>
  </si>
  <si>
    <t>(安座間）</t>
  </si>
  <si>
    <t>S（C）</t>
  </si>
  <si>
    <t>(9)</t>
  </si>
  <si>
    <t>7.斉藤</t>
  </si>
  <si>
    <t>(7)</t>
  </si>
  <si>
    <t>8.山田</t>
  </si>
  <si>
    <t>（井上）</t>
  </si>
  <si>
    <t>　⑤2010/10/24　新所沢リーグ　第5試合　富岡小　vs.中富スカイラークC</t>
  </si>
  <si>
    <t>R（C１）</t>
  </si>
  <si>
    <t>D（C）</t>
  </si>
  <si>
    <t>【和田】</t>
  </si>
  <si>
    <t>　⑥2010/　新所沢リーグ　第6試合　vs.小手指ファイターズC1</t>
  </si>
  <si>
    <t>　⑥2010/11/3　新所沢リーグ　第6試合　北野運動場　vs.小手指イーグリッツC</t>
  </si>
  <si>
    <t>　①2010/10/31　ジュニアリーグA　第1試合　北小学校　vs.所小選抜ドリームスC</t>
  </si>
  <si>
    <t>E（C）</t>
  </si>
  <si>
    <t>R（C2)</t>
  </si>
  <si>
    <t>　①2010/11/07　関団連2回戦　鶴ヶ島栄小学校　vs.上福岡第5クラブ</t>
  </si>
  <si>
    <t>５クラブ</t>
  </si>
  <si>
    <t>R（C)</t>
  </si>
  <si>
    <t>4x</t>
  </si>
  <si>
    <t>【東小橋川－安座間】</t>
  </si>
  <si>
    <t>　②2010/11/13　関団連準決勝　富士見公園　vs.坂戸ロイヤルズ</t>
  </si>
  <si>
    <t>　③2010/11/14　関団連決勝　鶴ヶ島杉下小　vs.西上尾コンドルズ</t>
  </si>
  <si>
    <t>ROY</t>
  </si>
  <si>
    <t>【東小橋川－高橋幹】</t>
  </si>
  <si>
    <t>(4)</t>
  </si>
  <si>
    <t>1.高橋幹</t>
  </si>
  <si>
    <t>3.和田</t>
  </si>
  <si>
    <t>6.高橋那</t>
  </si>
  <si>
    <t>9.当麻</t>
  </si>
  <si>
    <t>C</t>
  </si>
  <si>
    <t>【東小橋川－藤沢、藤沢－東小橋川】</t>
  </si>
  <si>
    <t>【和田、斉藤】</t>
  </si>
  <si>
    <t>R(C1)</t>
  </si>
  <si>
    <t>F（C1)</t>
  </si>
  <si>
    <t>　②2010/11/27　ジュニアリーグA　第2試合　北中運動場　vs.NTヤンキースC</t>
  </si>
  <si>
    <t>【柴田】</t>
  </si>
  <si>
    <t>　③2010/11/28　ジュニアリーグA　第3試合　北野運動場　vs.泉WイーグルスC</t>
  </si>
  <si>
    <t>WE（C）</t>
  </si>
  <si>
    <t>Y（C）</t>
  </si>
  <si>
    <t>R（C1）</t>
  </si>
  <si>
    <t>●公式戦 打撃成績</t>
  </si>
  <si>
    <t>E（B)</t>
  </si>
  <si>
    <t>ダウニー</t>
  </si>
  <si>
    <t>ダウニ－</t>
  </si>
  <si>
    <t>　④2010/12/04　ジュニアリーグA　第4試合　北中運動場　vs.若狭ブルースカイC</t>
  </si>
  <si>
    <t>　⑤2010/12/05　ジュニアリーグA　第5試合　安松小学校　vs.所沢コスモナインC</t>
  </si>
  <si>
    <t>B（C）</t>
  </si>
  <si>
    <t>C（C）</t>
  </si>
  <si>
    <t>【藤沢、中島－東小橋川】</t>
  </si>
  <si>
    <t>●公式戦 投手成績</t>
  </si>
  <si>
    <t>渡部</t>
  </si>
  <si>
    <t>【高橋那、渡部－斉藤】</t>
  </si>
  <si>
    <t>　①2010/11/20　ジュニアリーグB　第1試合　若松小　vs.若松サンダース</t>
  </si>
  <si>
    <t>T（C）</t>
  </si>
  <si>
    <t>【新井、安座間－松尾】</t>
  </si>
  <si>
    <t>4.新井</t>
  </si>
  <si>
    <t>7.梅村</t>
  </si>
  <si>
    <t>(ダウニー）</t>
  </si>
  <si>
    <t>(4)(1)</t>
  </si>
  <si>
    <t>(1)(4)</t>
  </si>
  <si>
    <t>X</t>
  </si>
  <si>
    <t>G（C）</t>
  </si>
  <si>
    <t>(7)</t>
  </si>
  <si>
    <t>7.新井</t>
  </si>
  <si>
    <t>(4)(1)</t>
  </si>
  <si>
    <t>(1)(4)</t>
  </si>
  <si>
    <t>（ダウニー）</t>
  </si>
  <si>
    <t>　②2010/11/23　ジュニアリーグB　第2試合　東所沢小　vs.柳瀬ジャイアンツ</t>
  </si>
  <si>
    <t>3.小山</t>
  </si>
  <si>
    <t>4.安座間</t>
  </si>
  <si>
    <t>5.小町</t>
  </si>
  <si>
    <t>(1)(4)</t>
  </si>
  <si>
    <t>K（C）</t>
  </si>
  <si>
    <t>7X</t>
  </si>
  <si>
    <t>　③2010/11/28　ジュニアリーグB　第3試合　南小　vs.南小カッパーズ</t>
  </si>
  <si>
    <t>(8)</t>
  </si>
  <si>
    <t>(1)(3)</t>
  </si>
  <si>
    <t>【安座間、新井－松尾】</t>
  </si>
  <si>
    <t>【新井】</t>
  </si>
  <si>
    <t>　④2010/12/04　ジュニアリーグB　第4試合　小手指小　vs.小手指ファイターズC1</t>
  </si>
  <si>
    <t>　⑤2010/12/05　ジュニアリーグB　第5試合　美原小　vs.新所沢ラウンダース</t>
  </si>
  <si>
    <t>2.泉</t>
  </si>
  <si>
    <t>3.渡部</t>
  </si>
  <si>
    <t>6.梅村</t>
  </si>
  <si>
    <t>（ダウニー）</t>
  </si>
  <si>
    <t>9.高橋那</t>
  </si>
  <si>
    <t>(7)</t>
  </si>
  <si>
    <t>(9)</t>
  </si>
  <si>
    <t>(2)</t>
  </si>
  <si>
    <t>【梅村、松尾】</t>
  </si>
  <si>
    <t>【新井－高橋那】</t>
  </si>
  <si>
    <t>○東小橋川</t>
  </si>
  <si>
    <t>○新井</t>
  </si>
  <si>
    <t>●東小橋川</t>
  </si>
  <si>
    <t>●高橋那</t>
  </si>
  <si>
    <t>●山田</t>
  </si>
  <si>
    <t>○山田</t>
  </si>
  <si>
    <t>●ダウニー</t>
  </si>
  <si>
    <t>●新井</t>
  </si>
  <si>
    <t>○中島</t>
  </si>
  <si>
    <t>S藤沢</t>
  </si>
  <si>
    <t>S/H</t>
  </si>
  <si>
    <t>H東小橋川</t>
  </si>
  <si>
    <t>○藤沢</t>
  </si>
  <si>
    <t>PR</t>
  </si>
  <si>
    <t>●安座間</t>
  </si>
  <si>
    <t>R（C）</t>
  </si>
  <si>
    <t>S中島</t>
  </si>
  <si>
    <t>PH</t>
  </si>
  <si>
    <t>得点圏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</si>
</sst>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_ "/>
    <numFmt numFmtId="182" formatCode="0.00_ "/>
    <numFmt numFmtId="183" formatCode="0.00000000_ "/>
    <numFmt numFmtId="184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22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22"/>
      <name val="ＭＳ Ｐゴシック"/>
      <family val="3"/>
    </font>
    <font>
      <sz val="10"/>
      <color indexed="22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1499900072813034"/>
      <name val="ＭＳ Ｐゴシック"/>
      <family val="3"/>
    </font>
    <font>
      <sz val="10"/>
      <color theme="0" tint="-0.149990007281303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horizontal="right" vertical="center"/>
    </xf>
    <xf numFmtId="0" fontId="0" fillId="0" borderId="0" xfId="0" applyAlignment="1" quotePrefix="1">
      <alignment horizontal="right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80" fontId="0" fillId="0" borderId="14" xfId="0" applyNumberFormat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180" fontId="0" fillId="0" borderId="17" xfId="0" applyNumberFormat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80" fontId="12" fillId="0" borderId="14" xfId="0" applyNumberFormat="1" applyFont="1" applyBorder="1" applyAlignment="1" quotePrefix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 quotePrefix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180" fontId="0" fillId="0" borderId="14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0" fillId="0" borderId="17" xfId="0" applyNumberFormat="1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4" fontId="0" fillId="0" borderId="14" xfId="0" applyNumberForma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center" vertical="center"/>
    </xf>
    <xf numFmtId="180" fontId="0" fillId="0" borderId="15" xfId="0" applyNumberForma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80" fontId="12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80" fontId="0" fillId="0" borderId="17" xfId="0" applyNumberFormat="1" applyFill="1" applyBorder="1" applyAlignment="1">
      <alignment horizontal="center" vertical="center"/>
    </xf>
    <xf numFmtId="180" fontId="0" fillId="0" borderId="18" xfId="0" applyNumberForma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4" fontId="0" fillId="0" borderId="15" xfId="0" applyNumberFormat="1" applyFill="1" applyBorder="1" applyAlignment="1">
      <alignment horizontal="center" vertical="center"/>
    </xf>
    <xf numFmtId="184" fontId="0" fillId="0" borderId="14" xfId="0" applyNumberFormat="1" applyFill="1" applyBorder="1" applyAlignment="1" quotePrefix="1">
      <alignment horizontal="center" vertical="center"/>
    </xf>
    <xf numFmtId="184" fontId="0" fillId="0" borderId="15" xfId="0" applyNumberFormat="1" applyFill="1" applyBorder="1" applyAlignment="1" quotePrefix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4" fontId="0" fillId="0" borderId="17" xfId="0" applyNumberFormat="1" applyFill="1" applyBorder="1" applyAlignment="1" quotePrefix="1">
      <alignment horizontal="center" vertical="center"/>
    </xf>
    <xf numFmtId="184" fontId="0" fillId="0" borderId="18" xfId="0" applyNumberForma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0" xfId="58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80" fontId="12" fillId="0" borderId="14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80" fontId="47" fillId="0" borderId="15" xfId="0" applyNumberFormat="1" applyFont="1" applyBorder="1" applyAlignment="1">
      <alignment horizontal="center" vertical="center"/>
    </xf>
    <xf numFmtId="180" fontId="0" fillId="0" borderId="18" xfId="0" applyNumberFormat="1" applyBorder="1" applyAlignment="1">
      <alignment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5" xfId="0" applyNumberFormat="1" applyBorder="1" applyAlignment="1">
      <alignment vertical="center"/>
    </xf>
    <xf numFmtId="180" fontId="0" fillId="0" borderId="1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0" fontId="47" fillId="0" borderId="15" xfId="0" applyNumberFormat="1" applyFont="1" applyBorder="1" applyAlignment="1">
      <alignment vertical="center"/>
    </xf>
    <xf numFmtId="180" fontId="47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A70">
      <selection activeCell="P100" sqref="P100"/>
    </sheetView>
  </sheetViews>
  <sheetFormatPr defaultColWidth="9.00390625" defaultRowHeight="13.5"/>
  <cols>
    <col min="1" max="1" width="1.625" style="0" customWidth="1"/>
    <col min="2" max="2" width="5.00390625" style="0" customWidth="1"/>
    <col min="4" max="13" width="5.625" style="0" customWidth="1"/>
    <col min="14" max="14" width="1.625" style="0" customWidth="1"/>
    <col min="15" max="15" width="5.625" style="0" customWidth="1"/>
    <col min="17" max="21" width="5.625" style="0" customWidth="1"/>
    <col min="22" max="22" width="9.00390625" style="0" customWidth="1"/>
  </cols>
  <sheetData>
    <row r="1" spans="1:18" ht="9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68"/>
    </row>
    <row r="2" spans="1:18" ht="14.25" thickBot="1">
      <c r="A2" s="111"/>
      <c r="B2" t="s">
        <v>55</v>
      </c>
      <c r="N2" s="112"/>
      <c r="O2" s="84"/>
      <c r="Q2" s="81"/>
      <c r="R2" s="68"/>
    </row>
    <row r="3" spans="1:17" ht="24.75" customHeight="1">
      <c r="A3" s="111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8" t="s">
        <v>0</v>
      </c>
      <c r="K3" s="2"/>
      <c r="N3" s="112"/>
      <c r="P3" s="81"/>
      <c r="Q3" s="68"/>
    </row>
    <row r="4" spans="1:17" ht="24.75" customHeight="1">
      <c r="A4" s="111"/>
      <c r="C4" s="9" t="s">
        <v>72</v>
      </c>
      <c r="D4" s="10">
        <v>1</v>
      </c>
      <c r="E4" s="10">
        <v>0</v>
      </c>
      <c r="F4" s="10">
        <v>0</v>
      </c>
      <c r="G4" s="10">
        <v>2</v>
      </c>
      <c r="H4" s="10">
        <v>0</v>
      </c>
      <c r="I4" s="10">
        <v>0</v>
      </c>
      <c r="J4" s="11">
        <v>3</v>
      </c>
      <c r="K4" s="2"/>
      <c r="N4" s="112"/>
      <c r="P4" s="81"/>
      <c r="Q4" s="68"/>
    </row>
    <row r="5" spans="1:17" ht="24.75" customHeight="1" thickBot="1">
      <c r="A5" s="111"/>
      <c r="C5" s="12" t="s">
        <v>40</v>
      </c>
      <c r="D5" s="13">
        <v>0</v>
      </c>
      <c r="E5" s="13">
        <v>0</v>
      </c>
      <c r="F5" s="13">
        <v>1</v>
      </c>
      <c r="G5" s="13">
        <v>2</v>
      </c>
      <c r="H5" s="13">
        <v>0</v>
      </c>
      <c r="I5" s="13" t="s">
        <v>41</v>
      </c>
      <c r="J5" s="14">
        <v>4</v>
      </c>
      <c r="K5" s="2"/>
      <c r="N5" s="112"/>
      <c r="P5" s="81"/>
      <c r="Q5" s="68"/>
    </row>
    <row r="6" spans="1:17" ht="13.5">
      <c r="A6" s="111"/>
      <c r="N6" s="112"/>
      <c r="P6" s="81"/>
      <c r="Q6" s="68"/>
    </row>
    <row r="7" spans="1:17" ht="13.5">
      <c r="A7" s="111"/>
      <c r="C7" t="s">
        <v>3</v>
      </c>
      <c r="D7" t="s">
        <v>29</v>
      </c>
      <c r="N7" s="112"/>
      <c r="P7" s="81"/>
      <c r="Q7" s="68"/>
    </row>
    <row r="8" spans="1:17" ht="13.5">
      <c r="A8" s="111"/>
      <c r="N8" s="112"/>
      <c r="P8" s="81"/>
      <c r="Q8" s="68"/>
    </row>
    <row r="9" spans="1:17" ht="13.5">
      <c r="A9" s="111"/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11</v>
      </c>
      <c r="I9" s="1" t="s">
        <v>9</v>
      </c>
      <c r="J9" s="1" t="s">
        <v>13</v>
      </c>
      <c r="K9" s="1" t="s">
        <v>10</v>
      </c>
      <c r="L9" s="1" t="s">
        <v>12</v>
      </c>
      <c r="M9" s="1"/>
      <c r="N9" s="112"/>
      <c r="O9" s="1"/>
      <c r="P9" s="81"/>
      <c r="Q9" s="68"/>
    </row>
    <row r="10" spans="1:17" ht="13.5">
      <c r="A10" s="111"/>
      <c r="B10" s="3" t="s">
        <v>23</v>
      </c>
      <c r="C10" s="4" t="s">
        <v>18</v>
      </c>
      <c r="D10">
        <v>3</v>
      </c>
      <c r="E10">
        <v>3</v>
      </c>
      <c r="F10">
        <v>0</v>
      </c>
      <c r="G10">
        <v>0</v>
      </c>
      <c r="H10">
        <v>0</v>
      </c>
      <c r="I10">
        <v>0</v>
      </c>
      <c r="J10">
        <v>3</v>
      </c>
      <c r="K10">
        <v>0</v>
      </c>
      <c r="L10">
        <v>0</v>
      </c>
      <c r="N10" s="112"/>
      <c r="P10" s="81"/>
      <c r="Q10" s="68"/>
    </row>
    <row r="11" spans="1:17" ht="13.5">
      <c r="A11" s="111"/>
      <c r="B11" s="3" t="s">
        <v>24</v>
      </c>
      <c r="C11" s="4" t="s">
        <v>19</v>
      </c>
      <c r="D11">
        <v>3</v>
      </c>
      <c r="E11">
        <v>3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17">
        <v>1</v>
      </c>
      <c r="M11" s="17"/>
      <c r="N11" s="112"/>
      <c r="O11" s="17"/>
      <c r="P11" s="81"/>
      <c r="Q11" s="68"/>
    </row>
    <row r="12" spans="1:17" ht="13.5">
      <c r="A12" s="111"/>
      <c r="B12" s="3" t="s">
        <v>43</v>
      </c>
      <c r="C12" s="4" t="s">
        <v>20</v>
      </c>
      <c r="D12">
        <v>3</v>
      </c>
      <c r="E12">
        <v>2</v>
      </c>
      <c r="F12">
        <v>0</v>
      </c>
      <c r="G12">
        <v>0</v>
      </c>
      <c r="H12">
        <v>1</v>
      </c>
      <c r="I12">
        <v>1</v>
      </c>
      <c r="J12">
        <v>0</v>
      </c>
      <c r="K12">
        <v>1</v>
      </c>
      <c r="L12">
        <v>1</v>
      </c>
      <c r="N12" s="112"/>
      <c r="P12" s="81"/>
      <c r="Q12" s="68"/>
    </row>
    <row r="13" spans="1:17" ht="13.5">
      <c r="A13" s="111"/>
      <c r="B13" s="3" t="s">
        <v>44</v>
      </c>
      <c r="C13" s="4" t="s">
        <v>21</v>
      </c>
      <c r="D13">
        <v>3</v>
      </c>
      <c r="E13">
        <v>2</v>
      </c>
      <c r="F13">
        <v>0</v>
      </c>
      <c r="G13">
        <v>0</v>
      </c>
      <c r="H13">
        <v>0</v>
      </c>
      <c r="I13">
        <v>1</v>
      </c>
      <c r="J13">
        <v>0</v>
      </c>
      <c r="K13">
        <v>1</v>
      </c>
      <c r="L13">
        <v>0</v>
      </c>
      <c r="N13" s="112"/>
      <c r="P13" s="81"/>
      <c r="Q13" s="68"/>
    </row>
    <row r="14" spans="1:17" ht="13.5">
      <c r="A14" s="111"/>
      <c r="B14" s="3" t="s">
        <v>47</v>
      </c>
      <c r="C14" s="4" t="s">
        <v>22</v>
      </c>
      <c r="D14">
        <v>3</v>
      </c>
      <c r="E14">
        <v>2</v>
      </c>
      <c r="F14">
        <v>2</v>
      </c>
      <c r="G14">
        <v>0</v>
      </c>
      <c r="H14">
        <v>1</v>
      </c>
      <c r="I14">
        <v>1</v>
      </c>
      <c r="J14">
        <v>0</v>
      </c>
      <c r="K14">
        <v>2</v>
      </c>
      <c r="L14">
        <v>1</v>
      </c>
      <c r="N14" s="112"/>
      <c r="P14" s="81"/>
      <c r="Q14" s="68"/>
    </row>
    <row r="15" spans="1:17" ht="13.5">
      <c r="A15" s="111"/>
      <c r="B15" s="3" t="s">
        <v>45</v>
      </c>
      <c r="C15" s="4" t="s">
        <v>14</v>
      </c>
      <c r="D15">
        <v>3</v>
      </c>
      <c r="E15">
        <v>2</v>
      </c>
      <c r="F15">
        <v>0</v>
      </c>
      <c r="G15">
        <v>0</v>
      </c>
      <c r="H15">
        <v>1</v>
      </c>
      <c r="I15">
        <v>1</v>
      </c>
      <c r="J15">
        <v>1</v>
      </c>
      <c r="K15">
        <v>1</v>
      </c>
      <c r="L15">
        <v>1</v>
      </c>
      <c r="N15" s="112"/>
      <c r="P15" s="81"/>
      <c r="Q15" s="68"/>
    </row>
    <row r="16" spans="1:17" ht="13.5">
      <c r="A16" s="111"/>
      <c r="B16" s="3" t="s">
        <v>26</v>
      </c>
      <c r="C16" s="4" t="s">
        <v>15</v>
      </c>
      <c r="D16">
        <v>3</v>
      </c>
      <c r="E16">
        <v>3</v>
      </c>
      <c r="F16">
        <v>1</v>
      </c>
      <c r="G16">
        <v>3</v>
      </c>
      <c r="H16">
        <v>0</v>
      </c>
      <c r="I16">
        <v>0</v>
      </c>
      <c r="J16">
        <v>0</v>
      </c>
      <c r="K16">
        <v>0</v>
      </c>
      <c r="L16">
        <v>0</v>
      </c>
      <c r="N16" s="112"/>
      <c r="P16" s="81"/>
      <c r="Q16" s="68"/>
    </row>
    <row r="17" spans="1:17" ht="13.5">
      <c r="A17" s="111"/>
      <c r="B17" s="3" t="s">
        <v>27</v>
      </c>
      <c r="C17" s="4" t="s">
        <v>16</v>
      </c>
      <c r="D17">
        <v>2</v>
      </c>
      <c r="E17">
        <v>0</v>
      </c>
      <c r="F17">
        <v>0</v>
      </c>
      <c r="G17">
        <v>0</v>
      </c>
      <c r="H17">
        <v>1</v>
      </c>
      <c r="I17">
        <v>2</v>
      </c>
      <c r="J17">
        <v>0</v>
      </c>
      <c r="K17">
        <v>2</v>
      </c>
      <c r="L17">
        <v>0</v>
      </c>
      <c r="N17" s="112"/>
      <c r="P17" s="81"/>
      <c r="Q17" s="68"/>
    </row>
    <row r="18" spans="1:17" ht="13.5">
      <c r="A18" s="111"/>
      <c r="B18" s="3" t="s">
        <v>28</v>
      </c>
      <c r="C18" s="4" t="s">
        <v>17</v>
      </c>
      <c r="D18">
        <v>2</v>
      </c>
      <c r="E18">
        <v>2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N18" s="112"/>
      <c r="P18" s="81"/>
      <c r="Q18" s="68"/>
    </row>
    <row r="19" spans="1:17" ht="13.5">
      <c r="A19" s="68"/>
      <c r="B19" s="3"/>
      <c r="C19" s="4"/>
      <c r="N19" s="112"/>
      <c r="P19" s="68"/>
      <c r="Q19" s="68"/>
    </row>
    <row r="20" spans="1:17" ht="13.5">
      <c r="A20" s="68"/>
      <c r="B20" s="3"/>
      <c r="C20" s="4" t="s">
        <v>281</v>
      </c>
      <c r="D20" s="1" t="s">
        <v>284</v>
      </c>
      <c r="E20" s="1" t="s">
        <v>285</v>
      </c>
      <c r="F20" s="1" t="s">
        <v>5</v>
      </c>
      <c r="G20" s="1" t="s">
        <v>7</v>
      </c>
      <c r="H20" s="1" t="s">
        <v>9</v>
      </c>
      <c r="I20" s="1" t="s">
        <v>13</v>
      </c>
      <c r="J20" s="1" t="s">
        <v>282</v>
      </c>
      <c r="K20" s="1" t="s">
        <v>283</v>
      </c>
      <c r="L20" s="1" t="s">
        <v>289</v>
      </c>
      <c r="M20" s="1"/>
      <c r="N20" s="112"/>
      <c r="O20" s="1"/>
      <c r="P20" s="68"/>
      <c r="Q20" s="68"/>
    </row>
    <row r="21" spans="1:17" ht="13.5">
      <c r="A21" s="68"/>
      <c r="B21" s="3"/>
      <c r="C21" s="4" t="s">
        <v>226</v>
      </c>
      <c r="D21">
        <v>4</v>
      </c>
      <c r="E21">
        <v>78</v>
      </c>
      <c r="F21">
        <v>20</v>
      </c>
      <c r="G21">
        <v>0</v>
      </c>
      <c r="H21">
        <v>5</v>
      </c>
      <c r="I21">
        <v>3</v>
      </c>
      <c r="J21">
        <v>3</v>
      </c>
      <c r="K21">
        <v>1</v>
      </c>
      <c r="L21">
        <v>0</v>
      </c>
      <c r="N21" s="112"/>
      <c r="P21" s="68"/>
      <c r="Q21" s="68"/>
    </row>
    <row r="22" spans="1:17" ht="13.5">
      <c r="A22" s="68"/>
      <c r="B22" s="3"/>
      <c r="C22" s="4" t="s">
        <v>450</v>
      </c>
      <c r="D22">
        <v>2</v>
      </c>
      <c r="E22">
        <v>27</v>
      </c>
      <c r="F22">
        <v>7</v>
      </c>
      <c r="G22">
        <v>0</v>
      </c>
      <c r="H22">
        <v>2</v>
      </c>
      <c r="I22">
        <v>3</v>
      </c>
      <c r="J22">
        <v>0</v>
      </c>
      <c r="K22">
        <v>0</v>
      </c>
      <c r="L22">
        <v>0</v>
      </c>
      <c r="N22" s="112"/>
      <c r="P22" s="68"/>
      <c r="Q22" s="68"/>
    </row>
    <row r="23" spans="1:17" ht="13.5">
      <c r="A23" s="68"/>
      <c r="B23" s="3"/>
      <c r="C23" s="4"/>
      <c r="N23" s="112"/>
      <c r="P23" s="68"/>
      <c r="Q23" s="68"/>
    </row>
    <row r="24" spans="1:18" ht="9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68"/>
    </row>
    <row r="25" spans="1:18" ht="14.25" thickBot="1">
      <c r="A25" s="111"/>
      <c r="B25" t="s">
        <v>60</v>
      </c>
      <c r="N25" s="112"/>
      <c r="O25" s="84"/>
      <c r="Q25" s="81"/>
      <c r="R25" s="68"/>
    </row>
    <row r="26" spans="1:17" ht="24.75" customHeight="1">
      <c r="A26" s="111"/>
      <c r="C26" s="6"/>
      <c r="D26" s="7">
        <v>1</v>
      </c>
      <c r="E26" s="7">
        <v>2</v>
      </c>
      <c r="F26" s="7">
        <v>3</v>
      </c>
      <c r="G26" s="7">
        <v>4</v>
      </c>
      <c r="H26" s="7">
        <v>5</v>
      </c>
      <c r="I26" s="8" t="s">
        <v>0</v>
      </c>
      <c r="J26" s="5"/>
      <c r="K26" s="2"/>
      <c r="N26" s="112"/>
      <c r="P26" s="81"/>
      <c r="Q26" s="68"/>
    </row>
    <row r="27" spans="1:17" ht="24.75" customHeight="1">
      <c r="A27" s="111"/>
      <c r="C27" s="9" t="s">
        <v>40</v>
      </c>
      <c r="D27" s="10">
        <v>2</v>
      </c>
      <c r="E27" s="10">
        <v>0</v>
      </c>
      <c r="F27" s="10">
        <v>0</v>
      </c>
      <c r="G27" s="10">
        <v>2</v>
      </c>
      <c r="H27" s="10">
        <v>4</v>
      </c>
      <c r="I27" s="11">
        <v>8</v>
      </c>
      <c r="J27" s="5"/>
      <c r="K27" s="2"/>
      <c r="N27" s="112"/>
      <c r="P27" s="81"/>
      <c r="Q27" s="68"/>
    </row>
    <row r="28" spans="1:17" ht="24.75" customHeight="1" thickBot="1">
      <c r="A28" s="111"/>
      <c r="C28" s="12" t="s">
        <v>73</v>
      </c>
      <c r="D28" s="13">
        <v>0</v>
      </c>
      <c r="E28" s="13">
        <v>2</v>
      </c>
      <c r="F28" s="13">
        <v>1</v>
      </c>
      <c r="G28" s="13">
        <v>1</v>
      </c>
      <c r="H28" s="13">
        <v>0</v>
      </c>
      <c r="I28" s="14">
        <v>4</v>
      </c>
      <c r="J28" s="5"/>
      <c r="K28" s="2"/>
      <c r="N28" s="112"/>
      <c r="P28" s="81"/>
      <c r="Q28" s="68"/>
    </row>
    <row r="29" spans="1:17" ht="13.5">
      <c r="A29" s="111"/>
      <c r="N29" s="112"/>
      <c r="P29" s="81"/>
      <c r="Q29" s="68"/>
    </row>
    <row r="30" spans="1:17" ht="13.5">
      <c r="A30" s="111"/>
      <c r="C30" t="s">
        <v>3</v>
      </c>
      <c r="D30" t="s">
        <v>29</v>
      </c>
      <c r="N30" s="112"/>
      <c r="P30" s="81"/>
      <c r="Q30" s="68"/>
    </row>
    <row r="31" spans="1:17" ht="13.5">
      <c r="A31" s="111"/>
      <c r="C31" t="s">
        <v>2</v>
      </c>
      <c r="D31" t="s">
        <v>33</v>
      </c>
      <c r="N31" s="112"/>
      <c r="P31" s="81"/>
      <c r="Q31" s="68"/>
    </row>
    <row r="32" spans="1:17" ht="13.5">
      <c r="A32" s="111"/>
      <c r="N32" s="112"/>
      <c r="P32" s="81"/>
      <c r="Q32" s="68"/>
    </row>
    <row r="33" spans="1:17" ht="13.5">
      <c r="A33" s="111"/>
      <c r="C33" s="1" t="s">
        <v>4</v>
      </c>
      <c r="D33" s="1" t="s">
        <v>5</v>
      </c>
      <c r="E33" s="1" t="s">
        <v>6</v>
      </c>
      <c r="F33" s="1" t="s">
        <v>7</v>
      </c>
      <c r="G33" s="1" t="s">
        <v>8</v>
      </c>
      <c r="H33" s="1" t="s">
        <v>11</v>
      </c>
      <c r="I33" s="1" t="s">
        <v>9</v>
      </c>
      <c r="J33" s="1" t="s">
        <v>13</v>
      </c>
      <c r="K33" s="1" t="s">
        <v>10</v>
      </c>
      <c r="L33" s="1" t="s">
        <v>12</v>
      </c>
      <c r="M33" s="1"/>
      <c r="N33" s="112"/>
      <c r="O33" s="1"/>
      <c r="P33" s="81"/>
      <c r="Q33" s="68"/>
    </row>
    <row r="34" spans="1:17" ht="13.5">
      <c r="A34" s="111"/>
      <c r="B34" s="3" t="s">
        <v>23</v>
      </c>
      <c r="C34" s="4" t="s">
        <v>18</v>
      </c>
      <c r="D34">
        <v>3</v>
      </c>
      <c r="E34">
        <v>3</v>
      </c>
      <c r="F34">
        <v>1</v>
      </c>
      <c r="G34">
        <v>0</v>
      </c>
      <c r="H34">
        <v>1</v>
      </c>
      <c r="I34">
        <v>0</v>
      </c>
      <c r="J34">
        <v>0</v>
      </c>
      <c r="K34">
        <v>2</v>
      </c>
      <c r="L34">
        <v>0</v>
      </c>
      <c r="N34" s="112"/>
      <c r="P34" s="81"/>
      <c r="Q34" s="68"/>
    </row>
    <row r="35" spans="1:18" ht="13.5">
      <c r="A35" s="111"/>
      <c r="B35" s="3" t="s">
        <v>24</v>
      </c>
      <c r="C35" s="4" t="s">
        <v>19</v>
      </c>
      <c r="D35">
        <v>3</v>
      </c>
      <c r="E35">
        <v>3</v>
      </c>
      <c r="F35">
        <v>1</v>
      </c>
      <c r="G35">
        <v>1</v>
      </c>
      <c r="H35">
        <v>1</v>
      </c>
      <c r="I35">
        <v>0</v>
      </c>
      <c r="J35">
        <v>0</v>
      </c>
      <c r="K35">
        <v>2</v>
      </c>
      <c r="L35">
        <v>0</v>
      </c>
      <c r="N35" s="112"/>
      <c r="P35" s="81"/>
      <c r="Q35" s="68"/>
      <c r="R35" t="s">
        <v>34</v>
      </c>
    </row>
    <row r="36" spans="1:17" ht="13.5">
      <c r="A36" s="111"/>
      <c r="B36" s="3" t="s">
        <v>46</v>
      </c>
      <c r="C36" s="4" t="s">
        <v>20</v>
      </c>
      <c r="D36">
        <v>3</v>
      </c>
      <c r="E36">
        <v>3</v>
      </c>
      <c r="F36">
        <v>1</v>
      </c>
      <c r="G36">
        <v>2</v>
      </c>
      <c r="H36">
        <v>2</v>
      </c>
      <c r="I36">
        <v>0</v>
      </c>
      <c r="J36">
        <v>1</v>
      </c>
      <c r="K36">
        <v>1</v>
      </c>
      <c r="L36">
        <v>1</v>
      </c>
      <c r="N36" s="112"/>
      <c r="P36" s="81"/>
      <c r="Q36" s="68"/>
    </row>
    <row r="37" spans="1:17" ht="13.5">
      <c r="A37" s="111"/>
      <c r="B37" s="3" t="s">
        <v>44</v>
      </c>
      <c r="C37" s="4" t="s">
        <v>21</v>
      </c>
      <c r="D37">
        <v>3</v>
      </c>
      <c r="E37">
        <v>3</v>
      </c>
      <c r="F37">
        <v>0</v>
      </c>
      <c r="G37">
        <v>0</v>
      </c>
      <c r="H37">
        <v>2</v>
      </c>
      <c r="I37">
        <v>0</v>
      </c>
      <c r="J37">
        <v>0</v>
      </c>
      <c r="K37">
        <v>1</v>
      </c>
      <c r="L37">
        <v>1</v>
      </c>
      <c r="N37" s="112"/>
      <c r="P37" s="81"/>
      <c r="Q37" s="68"/>
    </row>
    <row r="38" spans="1:17" ht="13.5">
      <c r="A38" s="111"/>
      <c r="B38" s="3" t="s">
        <v>38</v>
      </c>
      <c r="C38" s="4" t="s">
        <v>22</v>
      </c>
      <c r="D38">
        <v>3</v>
      </c>
      <c r="E38">
        <v>3</v>
      </c>
      <c r="F38">
        <v>1</v>
      </c>
      <c r="G38">
        <v>1</v>
      </c>
      <c r="H38">
        <v>1</v>
      </c>
      <c r="I38">
        <v>0</v>
      </c>
      <c r="J38">
        <v>0</v>
      </c>
      <c r="K38">
        <v>1</v>
      </c>
      <c r="L38">
        <v>0</v>
      </c>
      <c r="N38" s="112"/>
      <c r="P38" s="81"/>
      <c r="Q38" s="68"/>
    </row>
    <row r="39" spans="1:17" ht="13.5">
      <c r="A39" s="111"/>
      <c r="B39" s="3" t="s">
        <v>26</v>
      </c>
      <c r="C39" s="4" t="s">
        <v>30</v>
      </c>
      <c r="D39">
        <v>3</v>
      </c>
      <c r="E39">
        <v>2</v>
      </c>
      <c r="F39">
        <v>0</v>
      </c>
      <c r="G39">
        <v>0</v>
      </c>
      <c r="H39">
        <v>0</v>
      </c>
      <c r="I39">
        <v>1</v>
      </c>
      <c r="J39">
        <v>0</v>
      </c>
      <c r="K39">
        <v>2</v>
      </c>
      <c r="L39">
        <v>0</v>
      </c>
      <c r="N39" s="112"/>
      <c r="P39" s="81"/>
      <c r="Q39" s="68"/>
    </row>
    <row r="40" spans="1:17" ht="13.5">
      <c r="A40" s="111"/>
      <c r="B40" s="3" t="s">
        <v>27</v>
      </c>
      <c r="C40" s="4" t="s">
        <v>31</v>
      </c>
      <c r="D40">
        <v>3</v>
      </c>
      <c r="E40">
        <v>1</v>
      </c>
      <c r="F40">
        <v>0</v>
      </c>
      <c r="G40">
        <v>0</v>
      </c>
      <c r="H40">
        <v>0</v>
      </c>
      <c r="I40">
        <v>2</v>
      </c>
      <c r="J40">
        <v>0</v>
      </c>
      <c r="K40">
        <v>2</v>
      </c>
      <c r="L40">
        <v>0</v>
      </c>
      <c r="N40" s="112"/>
      <c r="P40" s="81"/>
      <c r="Q40" s="68"/>
    </row>
    <row r="41" spans="1:17" ht="13.5">
      <c r="A41" s="111"/>
      <c r="B41" s="3" t="s">
        <v>45</v>
      </c>
      <c r="C41" s="4" t="s">
        <v>32</v>
      </c>
      <c r="D41">
        <v>3</v>
      </c>
      <c r="E41">
        <v>3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2</v>
      </c>
      <c r="N41" s="112"/>
      <c r="P41" s="81"/>
      <c r="Q41" s="68"/>
    </row>
    <row r="42" spans="1:17" ht="13.5">
      <c r="A42" s="111"/>
      <c r="B42" s="3" t="s">
        <v>28</v>
      </c>
      <c r="C42" s="4" t="s">
        <v>17</v>
      </c>
      <c r="D42">
        <v>2</v>
      </c>
      <c r="E42">
        <v>1</v>
      </c>
      <c r="F42">
        <v>0</v>
      </c>
      <c r="G42">
        <v>0</v>
      </c>
      <c r="H42">
        <v>1</v>
      </c>
      <c r="I42">
        <v>1</v>
      </c>
      <c r="J42">
        <v>0</v>
      </c>
      <c r="K42">
        <v>2</v>
      </c>
      <c r="L42">
        <v>1</v>
      </c>
      <c r="N42" s="112"/>
      <c r="P42" s="81"/>
      <c r="Q42" s="68"/>
    </row>
    <row r="43" spans="1:17" ht="13.5">
      <c r="A43" s="68"/>
      <c r="B43" s="3"/>
      <c r="C43" s="4"/>
      <c r="N43" s="112"/>
      <c r="P43" s="68"/>
      <c r="Q43" s="68"/>
    </row>
    <row r="44" spans="1:17" ht="13.5">
      <c r="A44" s="68"/>
      <c r="B44" s="3"/>
      <c r="C44" s="4" t="s">
        <v>281</v>
      </c>
      <c r="D44" s="1" t="s">
        <v>284</v>
      </c>
      <c r="E44" s="1" t="s">
        <v>285</v>
      </c>
      <c r="F44" s="1" t="s">
        <v>5</v>
      </c>
      <c r="G44" s="1" t="s">
        <v>7</v>
      </c>
      <c r="H44" s="1" t="s">
        <v>9</v>
      </c>
      <c r="I44" s="1" t="s">
        <v>13</v>
      </c>
      <c r="J44" s="1" t="s">
        <v>282</v>
      </c>
      <c r="K44" s="1" t="s">
        <v>283</v>
      </c>
      <c r="L44" s="1" t="s">
        <v>289</v>
      </c>
      <c r="M44" s="1"/>
      <c r="N44" s="112"/>
      <c r="O44" s="1"/>
      <c r="P44" s="68"/>
      <c r="Q44" s="68"/>
    </row>
    <row r="45" spans="1:17" ht="13.5">
      <c r="A45" s="68"/>
      <c r="B45" s="3"/>
      <c r="C45" s="4" t="s">
        <v>451</v>
      </c>
      <c r="D45">
        <v>4</v>
      </c>
      <c r="E45">
        <v>71</v>
      </c>
      <c r="F45">
        <v>18</v>
      </c>
      <c r="G45">
        <v>3</v>
      </c>
      <c r="H45">
        <v>2</v>
      </c>
      <c r="I45">
        <v>3</v>
      </c>
      <c r="J45">
        <v>4</v>
      </c>
      <c r="K45">
        <v>1</v>
      </c>
      <c r="L45">
        <v>0</v>
      </c>
      <c r="N45" s="112"/>
      <c r="P45" s="68"/>
      <c r="Q45" s="68"/>
    </row>
    <row r="46" spans="1:17" ht="13.5">
      <c r="A46" s="68"/>
      <c r="B46" s="3"/>
      <c r="C46" s="4" t="s">
        <v>461</v>
      </c>
      <c r="D46">
        <v>1</v>
      </c>
      <c r="E46">
        <v>19</v>
      </c>
      <c r="F46">
        <v>4</v>
      </c>
      <c r="G46">
        <v>0</v>
      </c>
      <c r="H46">
        <v>1</v>
      </c>
      <c r="I46">
        <v>2</v>
      </c>
      <c r="J46">
        <v>0</v>
      </c>
      <c r="K46">
        <v>0</v>
      </c>
      <c r="L46">
        <v>0</v>
      </c>
      <c r="N46" s="112"/>
      <c r="P46" s="68"/>
      <c r="Q46" s="68"/>
    </row>
    <row r="47" spans="1:17" ht="13.5">
      <c r="A47" s="68"/>
      <c r="B47" s="3"/>
      <c r="C47" s="4"/>
      <c r="N47" s="112"/>
      <c r="P47" s="68"/>
      <c r="Q47" s="68"/>
    </row>
    <row r="48" spans="1:18" ht="9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68"/>
    </row>
    <row r="49" spans="1:18" ht="14.25" thickBot="1">
      <c r="A49" s="111"/>
      <c r="B49" t="s">
        <v>56</v>
      </c>
      <c r="N49" s="112"/>
      <c r="O49" s="84"/>
      <c r="Q49" s="81"/>
      <c r="R49" s="68"/>
    </row>
    <row r="50" spans="1:17" ht="24.75" customHeight="1">
      <c r="A50" s="111"/>
      <c r="C50" s="6"/>
      <c r="D50" s="7">
        <v>1</v>
      </c>
      <c r="E50" s="7">
        <v>2</v>
      </c>
      <c r="F50" s="7">
        <v>3</v>
      </c>
      <c r="G50" s="7">
        <v>4</v>
      </c>
      <c r="H50" s="7">
        <v>5</v>
      </c>
      <c r="I50" s="8" t="s">
        <v>0</v>
      </c>
      <c r="J50" s="5"/>
      <c r="K50" s="2"/>
      <c r="N50" s="112"/>
      <c r="P50" s="81"/>
      <c r="Q50" s="68"/>
    </row>
    <row r="51" spans="1:17" ht="24.75" customHeight="1">
      <c r="A51" s="111"/>
      <c r="C51" s="9" t="s">
        <v>40</v>
      </c>
      <c r="D51" s="10">
        <v>0</v>
      </c>
      <c r="E51" s="10">
        <v>0</v>
      </c>
      <c r="F51" s="10">
        <v>0</v>
      </c>
      <c r="G51" s="10">
        <v>1</v>
      </c>
      <c r="H51" s="10">
        <v>1</v>
      </c>
      <c r="I51" s="11">
        <v>2</v>
      </c>
      <c r="J51" s="5"/>
      <c r="K51" s="2"/>
      <c r="N51" s="112"/>
      <c r="P51" s="81"/>
      <c r="Q51" s="68"/>
    </row>
    <row r="52" spans="1:17" ht="24.75" customHeight="1" thickBot="1">
      <c r="A52" s="111"/>
      <c r="C52" s="12" t="s">
        <v>74</v>
      </c>
      <c r="D52" s="13">
        <v>3</v>
      </c>
      <c r="E52" s="13">
        <v>0</v>
      </c>
      <c r="F52" s="13">
        <v>0</v>
      </c>
      <c r="G52" s="13">
        <v>0</v>
      </c>
      <c r="H52" s="13" t="s">
        <v>42</v>
      </c>
      <c r="I52" s="14">
        <v>3</v>
      </c>
      <c r="J52" s="5"/>
      <c r="K52" s="2"/>
      <c r="N52" s="112"/>
      <c r="P52" s="81"/>
      <c r="Q52" s="68"/>
    </row>
    <row r="53" spans="1:17" ht="13.5">
      <c r="A53" s="111"/>
      <c r="N53" s="112"/>
      <c r="P53" s="81"/>
      <c r="Q53" s="68"/>
    </row>
    <row r="54" spans="1:17" ht="13.5">
      <c r="A54" s="111"/>
      <c r="C54" t="s">
        <v>3</v>
      </c>
      <c r="D54" t="s">
        <v>35</v>
      </c>
      <c r="N54" s="112"/>
      <c r="P54" s="81"/>
      <c r="Q54" s="68"/>
    </row>
    <row r="55" spans="1:17" ht="13.5">
      <c r="A55" s="111"/>
      <c r="N55" s="112"/>
      <c r="P55" s="81"/>
      <c r="Q55" s="68"/>
    </row>
    <row r="56" spans="1:17" ht="13.5">
      <c r="A56" s="111"/>
      <c r="C56" s="1" t="s">
        <v>4</v>
      </c>
      <c r="D56" s="1" t="s">
        <v>5</v>
      </c>
      <c r="E56" s="1" t="s">
        <v>6</v>
      </c>
      <c r="F56" s="1" t="s">
        <v>7</v>
      </c>
      <c r="G56" s="1" t="s">
        <v>8</v>
      </c>
      <c r="H56" s="1" t="s">
        <v>11</v>
      </c>
      <c r="I56" s="1" t="s">
        <v>9</v>
      </c>
      <c r="J56" s="1" t="s">
        <v>13</v>
      </c>
      <c r="K56" s="1" t="s">
        <v>10</v>
      </c>
      <c r="L56" s="1" t="s">
        <v>12</v>
      </c>
      <c r="M56" s="1"/>
      <c r="N56" s="112"/>
      <c r="O56" s="1"/>
      <c r="P56" s="81"/>
      <c r="Q56" s="68"/>
    </row>
    <row r="57" spans="1:17" ht="13.5">
      <c r="A57" s="111"/>
      <c r="B57" s="3" t="s">
        <v>23</v>
      </c>
      <c r="C57" s="4" t="s">
        <v>18</v>
      </c>
      <c r="D57">
        <v>3</v>
      </c>
      <c r="E57">
        <v>3</v>
      </c>
      <c r="F57">
        <v>1</v>
      </c>
      <c r="G57">
        <v>0</v>
      </c>
      <c r="H57">
        <v>1</v>
      </c>
      <c r="I57">
        <v>0</v>
      </c>
      <c r="J57">
        <v>1</v>
      </c>
      <c r="K57">
        <v>2</v>
      </c>
      <c r="L57">
        <v>0</v>
      </c>
      <c r="N57" s="112"/>
      <c r="P57" s="81"/>
      <c r="Q57" s="68"/>
    </row>
    <row r="58" spans="1:17" ht="13.5">
      <c r="A58" s="111"/>
      <c r="B58" s="3" t="s">
        <v>24</v>
      </c>
      <c r="C58" s="4" t="s">
        <v>19</v>
      </c>
      <c r="D58">
        <v>3</v>
      </c>
      <c r="E58">
        <v>3</v>
      </c>
      <c r="F58">
        <v>1</v>
      </c>
      <c r="G58">
        <v>1</v>
      </c>
      <c r="H58">
        <v>0</v>
      </c>
      <c r="I58">
        <v>0</v>
      </c>
      <c r="J58">
        <v>0</v>
      </c>
      <c r="K58">
        <v>1</v>
      </c>
      <c r="L58">
        <v>0</v>
      </c>
      <c r="N58" s="112"/>
      <c r="P58" s="81"/>
      <c r="Q58" s="68"/>
    </row>
    <row r="59" spans="1:17" ht="13.5">
      <c r="A59" s="111"/>
      <c r="B59" s="3" t="s">
        <v>36</v>
      </c>
      <c r="C59" s="4" t="s">
        <v>20</v>
      </c>
      <c r="D59">
        <v>3</v>
      </c>
      <c r="E59">
        <v>3</v>
      </c>
      <c r="F59">
        <v>1</v>
      </c>
      <c r="G59">
        <v>0</v>
      </c>
      <c r="H59">
        <v>0</v>
      </c>
      <c r="I59">
        <v>0</v>
      </c>
      <c r="J59">
        <v>0</v>
      </c>
      <c r="K59">
        <v>1</v>
      </c>
      <c r="L59">
        <v>0</v>
      </c>
      <c r="N59" s="112"/>
      <c r="P59" s="81"/>
      <c r="Q59" s="68"/>
    </row>
    <row r="60" spans="1:17" ht="13.5">
      <c r="A60" s="111"/>
      <c r="B60" s="3" t="s">
        <v>37</v>
      </c>
      <c r="C60" s="4" t="s">
        <v>21</v>
      </c>
      <c r="D60">
        <v>3</v>
      </c>
      <c r="E60">
        <v>2</v>
      </c>
      <c r="F60">
        <v>1</v>
      </c>
      <c r="G60">
        <v>0</v>
      </c>
      <c r="H60">
        <v>1</v>
      </c>
      <c r="I60">
        <v>1</v>
      </c>
      <c r="J60">
        <v>0</v>
      </c>
      <c r="K60">
        <v>1</v>
      </c>
      <c r="L60">
        <v>0</v>
      </c>
      <c r="N60" s="112"/>
      <c r="P60" s="81"/>
      <c r="Q60" s="68"/>
    </row>
    <row r="61" spans="1:17" ht="13.5">
      <c r="A61" s="111"/>
      <c r="B61" s="3" t="s">
        <v>38</v>
      </c>
      <c r="C61" s="4" t="s">
        <v>22</v>
      </c>
      <c r="D61">
        <v>2</v>
      </c>
      <c r="E61">
        <v>2</v>
      </c>
      <c r="F61">
        <v>0</v>
      </c>
      <c r="G61">
        <v>0</v>
      </c>
      <c r="H61">
        <v>0</v>
      </c>
      <c r="I61">
        <v>0</v>
      </c>
      <c r="J61">
        <v>1</v>
      </c>
      <c r="K61">
        <v>1</v>
      </c>
      <c r="L61">
        <v>1</v>
      </c>
      <c r="N61" s="112"/>
      <c r="P61" s="81"/>
      <c r="Q61" s="68"/>
    </row>
    <row r="62" spans="1:17" ht="13.5">
      <c r="A62" s="111"/>
      <c r="B62" s="3" t="s">
        <v>26</v>
      </c>
      <c r="C62" s="4" t="s">
        <v>30</v>
      </c>
      <c r="D62">
        <v>2</v>
      </c>
      <c r="E62">
        <v>1</v>
      </c>
      <c r="F62">
        <v>0</v>
      </c>
      <c r="G62">
        <v>0</v>
      </c>
      <c r="H62">
        <v>0</v>
      </c>
      <c r="I62">
        <v>1</v>
      </c>
      <c r="J62">
        <v>1</v>
      </c>
      <c r="K62">
        <v>0</v>
      </c>
      <c r="L62">
        <v>0</v>
      </c>
      <c r="N62" s="112"/>
      <c r="P62" s="81"/>
      <c r="Q62" s="68"/>
    </row>
    <row r="63" spans="1:17" ht="13.5">
      <c r="A63" s="111"/>
      <c r="B63" s="3" t="s">
        <v>27</v>
      </c>
      <c r="C63" s="4" t="s">
        <v>31</v>
      </c>
      <c r="D63">
        <v>2</v>
      </c>
      <c r="E63">
        <v>1</v>
      </c>
      <c r="F63">
        <v>0</v>
      </c>
      <c r="G63">
        <v>1</v>
      </c>
      <c r="H63">
        <v>0</v>
      </c>
      <c r="I63">
        <v>1</v>
      </c>
      <c r="J63">
        <v>1</v>
      </c>
      <c r="K63">
        <v>0</v>
      </c>
      <c r="L63">
        <v>0</v>
      </c>
      <c r="N63" s="112"/>
      <c r="P63" s="81"/>
      <c r="Q63" s="68"/>
    </row>
    <row r="64" spans="1:17" ht="13.5">
      <c r="A64" s="111"/>
      <c r="B64" s="3" t="s">
        <v>25</v>
      </c>
      <c r="C64" s="4" t="s">
        <v>32</v>
      </c>
      <c r="D64">
        <v>2</v>
      </c>
      <c r="E64">
        <v>2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1</v>
      </c>
      <c r="N64" s="112"/>
      <c r="P64" s="81"/>
      <c r="Q64" s="68"/>
    </row>
    <row r="65" spans="1:17" ht="13.5">
      <c r="A65" s="111"/>
      <c r="B65" s="3" t="s">
        <v>28</v>
      </c>
      <c r="C65" s="4" t="s">
        <v>17</v>
      </c>
      <c r="D65">
        <v>2</v>
      </c>
      <c r="E65">
        <v>2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N65" s="112"/>
      <c r="P65" s="81"/>
      <c r="Q65" s="68"/>
    </row>
    <row r="66" spans="1:17" ht="13.5">
      <c r="A66" s="68"/>
      <c r="B66" s="3"/>
      <c r="C66" s="4"/>
      <c r="N66" s="112"/>
      <c r="P66" s="68"/>
      <c r="Q66" s="68"/>
    </row>
    <row r="67" spans="1:17" ht="13.5">
      <c r="A67" s="68"/>
      <c r="B67" s="3"/>
      <c r="C67" s="4" t="s">
        <v>281</v>
      </c>
      <c r="D67" s="1" t="s">
        <v>284</v>
      </c>
      <c r="E67" s="1" t="s">
        <v>285</v>
      </c>
      <c r="F67" s="1" t="s">
        <v>5</v>
      </c>
      <c r="G67" s="1" t="s">
        <v>7</v>
      </c>
      <c r="H67" s="1" t="s">
        <v>9</v>
      </c>
      <c r="I67" s="1" t="s">
        <v>13</v>
      </c>
      <c r="J67" s="1" t="s">
        <v>282</v>
      </c>
      <c r="K67" s="1" t="s">
        <v>283</v>
      </c>
      <c r="L67" s="1" t="s">
        <v>289</v>
      </c>
      <c r="M67" s="1"/>
      <c r="N67" s="112"/>
      <c r="O67" s="1"/>
      <c r="P67" s="68"/>
      <c r="Q67" s="68"/>
    </row>
    <row r="68" spans="1:17" ht="13.5">
      <c r="A68" s="68"/>
      <c r="B68" s="3"/>
      <c r="C68" s="4" t="s">
        <v>452</v>
      </c>
      <c r="D68">
        <v>4</v>
      </c>
      <c r="E68">
        <v>64</v>
      </c>
      <c r="F68">
        <v>17</v>
      </c>
      <c r="G68">
        <v>2</v>
      </c>
      <c r="H68">
        <v>1</v>
      </c>
      <c r="I68">
        <v>3</v>
      </c>
      <c r="J68">
        <v>3</v>
      </c>
      <c r="K68">
        <v>2</v>
      </c>
      <c r="L68">
        <v>0</v>
      </c>
      <c r="N68" s="112"/>
      <c r="P68" s="68"/>
      <c r="Q68" s="68"/>
    </row>
    <row r="69" spans="1:17" ht="13.5">
      <c r="A69" s="68"/>
      <c r="B69" s="3"/>
      <c r="C69" s="4"/>
      <c r="N69" s="112"/>
      <c r="P69" s="68"/>
      <c r="Q69" s="68"/>
    </row>
    <row r="70" spans="1:22" ht="9" customHeight="1" thickBot="1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</row>
    <row r="71" spans="1:22" ht="15" customHeight="1" thickBot="1">
      <c r="A71" s="68"/>
      <c r="B71" t="s">
        <v>287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121" t="s">
        <v>468</v>
      </c>
      <c r="U71" s="122"/>
      <c r="V71" s="123"/>
    </row>
    <row r="72" spans="2:22" ht="13.5">
      <c r="B72" s="19" t="s">
        <v>221</v>
      </c>
      <c r="C72" s="20" t="s">
        <v>246</v>
      </c>
      <c r="D72" s="26" t="s">
        <v>299</v>
      </c>
      <c r="E72" s="20" t="s">
        <v>5</v>
      </c>
      <c r="F72" s="20" t="s">
        <v>6</v>
      </c>
      <c r="G72" s="20" t="s">
        <v>7</v>
      </c>
      <c r="H72" s="20" t="s">
        <v>8</v>
      </c>
      <c r="I72" s="20" t="s">
        <v>11</v>
      </c>
      <c r="J72" s="20" t="s">
        <v>9</v>
      </c>
      <c r="K72" s="20" t="s">
        <v>13</v>
      </c>
      <c r="L72" s="20" t="s">
        <v>10</v>
      </c>
      <c r="M72" s="32" t="s">
        <v>12</v>
      </c>
      <c r="N72" s="32"/>
      <c r="O72" s="32"/>
      <c r="P72" s="20" t="s">
        <v>247</v>
      </c>
      <c r="Q72" s="20" t="s">
        <v>1</v>
      </c>
      <c r="R72" s="20" t="s">
        <v>248</v>
      </c>
      <c r="S72" s="21" t="s">
        <v>249</v>
      </c>
      <c r="T72" s="120" t="s">
        <v>6</v>
      </c>
      <c r="U72" s="32" t="s">
        <v>7</v>
      </c>
      <c r="V72" s="33" t="s">
        <v>247</v>
      </c>
    </row>
    <row r="73" spans="2:22" ht="13.5">
      <c r="B73" s="22">
        <v>1</v>
      </c>
      <c r="C73" s="23" t="s">
        <v>222</v>
      </c>
      <c r="D73" s="82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69"/>
      <c r="O73" s="69"/>
      <c r="P73" s="28">
        <v>0</v>
      </c>
      <c r="Q73" s="24">
        <v>0</v>
      </c>
      <c r="R73" s="24">
        <v>0</v>
      </c>
      <c r="S73" s="27">
        <v>0</v>
      </c>
      <c r="T73" s="91">
        <v>0</v>
      </c>
      <c r="U73" s="71">
        <v>0</v>
      </c>
      <c r="V73" s="131">
        <v>0</v>
      </c>
    </row>
    <row r="74" spans="2:22" ht="13.5">
      <c r="B74" s="22">
        <v>2</v>
      </c>
      <c r="C74" s="23" t="s">
        <v>223</v>
      </c>
      <c r="D74" s="82">
        <v>3</v>
      </c>
      <c r="E74" s="24">
        <f aca="true" t="shared" si="0" ref="E74:M74">D17+D40+D63</f>
        <v>7</v>
      </c>
      <c r="F74" s="24">
        <f t="shared" si="0"/>
        <v>2</v>
      </c>
      <c r="G74" s="24">
        <f t="shared" si="0"/>
        <v>0</v>
      </c>
      <c r="H74" s="24">
        <f t="shared" si="0"/>
        <v>1</v>
      </c>
      <c r="I74" s="24">
        <f t="shared" si="0"/>
        <v>1</v>
      </c>
      <c r="J74" s="24">
        <f t="shared" si="0"/>
        <v>5</v>
      </c>
      <c r="K74" s="24">
        <f t="shared" si="0"/>
        <v>1</v>
      </c>
      <c r="L74" s="24">
        <f t="shared" si="0"/>
        <v>4</v>
      </c>
      <c r="M74" s="69">
        <f t="shared" si="0"/>
        <v>0</v>
      </c>
      <c r="N74" s="69"/>
      <c r="O74" s="69"/>
      <c r="P74" s="28">
        <f>G74/F74</f>
        <v>0</v>
      </c>
      <c r="Q74" s="24">
        <v>0</v>
      </c>
      <c r="R74" s="24">
        <v>0</v>
      </c>
      <c r="S74" s="27">
        <v>0</v>
      </c>
      <c r="T74" s="91">
        <v>0</v>
      </c>
      <c r="U74" s="71">
        <v>0</v>
      </c>
      <c r="V74" s="131">
        <v>0</v>
      </c>
    </row>
    <row r="75" spans="2:22" ht="13.5">
      <c r="B75" s="114">
        <v>3</v>
      </c>
      <c r="C75" s="115" t="s">
        <v>224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69"/>
      <c r="O75" s="69"/>
      <c r="P75" s="117">
        <v>0</v>
      </c>
      <c r="Q75" s="34">
        <v>0</v>
      </c>
      <c r="R75" s="34">
        <v>0</v>
      </c>
      <c r="S75" s="35">
        <v>0</v>
      </c>
      <c r="T75" s="124">
        <v>0</v>
      </c>
      <c r="U75" s="125">
        <v>0</v>
      </c>
      <c r="V75" s="127">
        <v>0</v>
      </c>
    </row>
    <row r="76" spans="2:22" ht="13.5">
      <c r="B76" s="22">
        <v>4</v>
      </c>
      <c r="C76" s="23" t="s">
        <v>225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69"/>
      <c r="O76" s="69"/>
      <c r="P76" s="118">
        <v>0</v>
      </c>
      <c r="Q76" s="24">
        <v>0</v>
      </c>
      <c r="R76" s="24">
        <v>0</v>
      </c>
      <c r="S76" s="27">
        <v>0</v>
      </c>
      <c r="T76" s="91">
        <v>0</v>
      </c>
      <c r="U76" s="71">
        <v>0</v>
      </c>
      <c r="V76" s="131">
        <v>0</v>
      </c>
    </row>
    <row r="77" spans="2:22" ht="13.5">
      <c r="B77" s="22">
        <v>6</v>
      </c>
      <c r="C77" s="23" t="s">
        <v>226</v>
      </c>
      <c r="D77" s="82">
        <v>3</v>
      </c>
      <c r="E77" s="24">
        <f aca="true" t="shared" si="1" ref="E77:M77">D15+D41+D64</f>
        <v>8</v>
      </c>
      <c r="F77" s="24">
        <f t="shared" si="1"/>
        <v>7</v>
      </c>
      <c r="G77" s="24">
        <f t="shared" si="1"/>
        <v>0</v>
      </c>
      <c r="H77" s="24">
        <f t="shared" si="1"/>
        <v>0</v>
      </c>
      <c r="I77" s="24">
        <f t="shared" si="1"/>
        <v>1</v>
      </c>
      <c r="J77" s="24">
        <f t="shared" si="1"/>
        <v>1</v>
      </c>
      <c r="K77" s="24">
        <f t="shared" si="1"/>
        <v>3</v>
      </c>
      <c r="L77" s="24">
        <f t="shared" si="1"/>
        <v>1</v>
      </c>
      <c r="M77" s="69">
        <f t="shared" si="1"/>
        <v>4</v>
      </c>
      <c r="N77" s="69"/>
      <c r="O77" s="69"/>
      <c r="P77" s="28">
        <f>G77/F77</f>
        <v>0</v>
      </c>
      <c r="Q77" s="24">
        <v>0</v>
      </c>
      <c r="R77" s="24">
        <v>0</v>
      </c>
      <c r="S77" s="27">
        <v>0</v>
      </c>
      <c r="T77" s="91">
        <v>5</v>
      </c>
      <c r="U77" s="71">
        <v>0</v>
      </c>
      <c r="V77" s="131">
        <f>U77/T77</f>
        <v>0</v>
      </c>
    </row>
    <row r="78" spans="2:22" ht="13.5">
      <c r="B78" s="22">
        <v>7</v>
      </c>
      <c r="C78" s="23" t="s">
        <v>227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69"/>
      <c r="O78" s="69"/>
      <c r="P78" s="118">
        <v>0</v>
      </c>
      <c r="Q78" s="24">
        <v>0</v>
      </c>
      <c r="R78" s="24">
        <v>0</v>
      </c>
      <c r="S78" s="27">
        <v>0</v>
      </c>
      <c r="T78" s="91">
        <v>0</v>
      </c>
      <c r="U78" s="71">
        <v>0</v>
      </c>
      <c r="V78" s="131">
        <v>0</v>
      </c>
    </row>
    <row r="79" spans="2:22" ht="13.5">
      <c r="B79" s="22">
        <v>8</v>
      </c>
      <c r="C79" s="23" t="s">
        <v>228</v>
      </c>
      <c r="D79" s="82">
        <v>3</v>
      </c>
      <c r="E79" s="24">
        <f aca="true" t="shared" si="2" ref="E79:M79">D16+D39+D62</f>
        <v>8</v>
      </c>
      <c r="F79" s="24">
        <f t="shared" si="2"/>
        <v>6</v>
      </c>
      <c r="G79" s="24">
        <f t="shared" si="2"/>
        <v>1</v>
      </c>
      <c r="H79" s="24">
        <f t="shared" si="2"/>
        <v>3</v>
      </c>
      <c r="I79" s="24">
        <f t="shared" si="2"/>
        <v>0</v>
      </c>
      <c r="J79" s="24">
        <f t="shared" si="2"/>
        <v>2</v>
      </c>
      <c r="K79" s="24">
        <f t="shared" si="2"/>
        <v>1</v>
      </c>
      <c r="L79" s="24">
        <f t="shared" si="2"/>
        <v>2</v>
      </c>
      <c r="M79" s="69">
        <f t="shared" si="2"/>
        <v>0</v>
      </c>
      <c r="N79" s="69"/>
      <c r="O79" s="69"/>
      <c r="P79" s="28">
        <f>G79/F79</f>
        <v>0.16666666666666666</v>
      </c>
      <c r="Q79" s="24">
        <v>0</v>
      </c>
      <c r="R79" s="24">
        <v>0</v>
      </c>
      <c r="S79" s="27">
        <v>0</v>
      </c>
      <c r="T79" s="91">
        <v>3</v>
      </c>
      <c r="U79" s="71">
        <v>1</v>
      </c>
      <c r="V79" s="131">
        <f>U79/T79</f>
        <v>0.3333333333333333</v>
      </c>
    </row>
    <row r="80" spans="2:22" ht="13.5">
      <c r="B80" s="37">
        <v>9</v>
      </c>
      <c r="C80" s="78" t="s">
        <v>229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69"/>
      <c r="O80" s="69"/>
      <c r="P80" s="117">
        <v>0</v>
      </c>
      <c r="Q80" s="34">
        <v>0</v>
      </c>
      <c r="R80" s="34">
        <v>0</v>
      </c>
      <c r="S80" s="35">
        <v>0</v>
      </c>
      <c r="T80" s="124">
        <v>0</v>
      </c>
      <c r="U80" s="125">
        <v>0</v>
      </c>
      <c r="V80" s="127">
        <v>0</v>
      </c>
    </row>
    <row r="81" spans="2:22" ht="13.5">
      <c r="B81" s="22">
        <v>10</v>
      </c>
      <c r="C81" s="23" t="s">
        <v>230</v>
      </c>
      <c r="D81" s="82">
        <v>3</v>
      </c>
      <c r="E81" s="24">
        <f aca="true" t="shared" si="3" ref="E81:M81">D11+D35+D58</f>
        <v>9</v>
      </c>
      <c r="F81" s="24">
        <f t="shared" si="3"/>
        <v>9</v>
      </c>
      <c r="G81" s="24">
        <f t="shared" si="3"/>
        <v>2</v>
      </c>
      <c r="H81" s="24">
        <f t="shared" si="3"/>
        <v>2</v>
      </c>
      <c r="I81" s="24">
        <f t="shared" si="3"/>
        <v>1</v>
      </c>
      <c r="J81" s="24">
        <f t="shared" si="3"/>
        <v>0</v>
      </c>
      <c r="K81" s="24">
        <f t="shared" si="3"/>
        <v>0</v>
      </c>
      <c r="L81" s="24">
        <f t="shared" si="3"/>
        <v>3</v>
      </c>
      <c r="M81" s="69">
        <f t="shared" si="3"/>
        <v>1</v>
      </c>
      <c r="N81" s="69"/>
      <c r="O81" s="69"/>
      <c r="P81" s="28">
        <f>G81/F81</f>
        <v>0.2222222222222222</v>
      </c>
      <c r="Q81" s="24">
        <v>0</v>
      </c>
      <c r="R81" s="24">
        <v>0</v>
      </c>
      <c r="S81" s="27">
        <v>0</v>
      </c>
      <c r="T81" s="91">
        <v>4</v>
      </c>
      <c r="U81" s="71">
        <v>2</v>
      </c>
      <c r="V81" s="131">
        <f>U81/T81</f>
        <v>0.5</v>
      </c>
    </row>
    <row r="82" spans="2:22" ht="13.5">
      <c r="B82" s="22">
        <v>11</v>
      </c>
      <c r="C82" s="23" t="s">
        <v>231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69"/>
      <c r="O82" s="69"/>
      <c r="P82" s="118">
        <v>0</v>
      </c>
      <c r="Q82" s="24">
        <v>0</v>
      </c>
      <c r="R82" s="24">
        <v>0</v>
      </c>
      <c r="S82" s="27">
        <v>0</v>
      </c>
      <c r="T82" s="91">
        <v>0</v>
      </c>
      <c r="U82" s="71">
        <v>0</v>
      </c>
      <c r="V82" s="131">
        <v>0</v>
      </c>
    </row>
    <row r="83" spans="2:22" ht="13.5">
      <c r="B83" s="22">
        <v>12</v>
      </c>
      <c r="C83" s="23" t="s">
        <v>232</v>
      </c>
      <c r="D83" s="82">
        <v>3</v>
      </c>
      <c r="E83" s="24">
        <f aca="true" t="shared" si="4" ref="E83:M83">D18+D42+D65</f>
        <v>6</v>
      </c>
      <c r="F83" s="24">
        <f t="shared" si="4"/>
        <v>5</v>
      </c>
      <c r="G83" s="24">
        <f t="shared" si="4"/>
        <v>1</v>
      </c>
      <c r="H83" s="24">
        <f t="shared" si="4"/>
        <v>1</v>
      </c>
      <c r="I83" s="24">
        <f t="shared" si="4"/>
        <v>1</v>
      </c>
      <c r="J83" s="24">
        <f t="shared" si="4"/>
        <v>1</v>
      </c>
      <c r="K83" s="24">
        <f t="shared" si="4"/>
        <v>0</v>
      </c>
      <c r="L83" s="24">
        <f t="shared" si="4"/>
        <v>2</v>
      </c>
      <c r="M83" s="69">
        <f t="shared" si="4"/>
        <v>1</v>
      </c>
      <c r="N83" s="69"/>
      <c r="O83" s="69"/>
      <c r="P83" s="28">
        <f>G83/F83</f>
        <v>0.2</v>
      </c>
      <c r="Q83" s="24">
        <v>0</v>
      </c>
      <c r="R83" s="24">
        <v>0</v>
      </c>
      <c r="S83" s="27">
        <v>0</v>
      </c>
      <c r="T83" s="91">
        <v>2</v>
      </c>
      <c r="U83" s="71">
        <v>0</v>
      </c>
      <c r="V83" s="131">
        <f>U83/T83</f>
        <v>0</v>
      </c>
    </row>
    <row r="84" spans="2:22" ht="13.5">
      <c r="B84" s="22">
        <v>13</v>
      </c>
      <c r="C84" s="23" t="s">
        <v>233</v>
      </c>
      <c r="D84" s="82">
        <v>3</v>
      </c>
      <c r="E84" s="24">
        <f aca="true" t="shared" si="5" ref="E84:M84">D12+D59+D36</f>
        <v>9</v>
      </c>
      <c r="F84" s="24">
        <f t="shared" si="5"/>
        <v>8</v>
      </c>
      <c r="G84" s="24">
        <f t="shared" si="5"/>
        <v>2</v>
      </c>
      <c r="H84" s="24">
        <f t="shared" si="5"/>
        <v>2</v>
      </c>
      <c r="I84" s="24">
        <f t="shared" si="5"/>
        <v>3</v>
      </c>
      <c r="J84" s="24">
        <f t="shared" si="5"/>
        <v>1</v>
      </c>
      <c r="K84" s="24">
        <f t="shared" si="5"/>
        <v>1</v>
      </c>
      <c r="L84" s="24">
        <f t="shared" si="5"/>
        <v>3</v>
      </c>
      <c r="M84" s="69">
        <f t="shared" si="5"/>
        <v>2</v>
      </c>
      <c r="N84" s="69"/>
      <c r="O84" s="69"/>
      <c r="P84" s="28">
        <f>G84/F84</f>
        <v>0.25</v>
      </c>
      <c r="Q84" s="24">
        <v>0</v>
      </c>
      <c r="R84" s="24">
        <v>0</v>
      </c>
      <c r="S84" s="27">
        <v>1</v>
      </c>
      <c r="T84" s="91">
        <v>3</v>
      </c>
      <c r="U84" s="71">
        <v>0</v>
      </c>
      <c r="V84" s="131">
        <f>U84/T84</f>
        <v>0</v>
      </c>
    </row>
    <row r="85" spans="2:22" ht="13.5">
      <c r="B85" s="22">
        <v>14</v>
      </c>
      <c r="C85" s="23" t="s">
        <v>234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69"/>
      <c r="O85" s="69"/>
      <c r="P85" s="118">
        <v>0</v>
      </c>
      <c r="Q85" s="24">
        <v>0</v>
      </c>
      <c r="R85" s="24">
        <v>0</v>
      </c>
      <c r="S85" s="27">
        <v>0</v>
      </c>
      <c r="T85" s="91">
        <v>0</v>
      </c>
      <c r="U85" s="71">
        <v>0</v>
      </c>
      <c r="V85" s="131">
        <v>0</v>
      </c>
    </row>
    <row r="86" spans="2:22" ht="13.5">
      <c r="B86" s="22">
        <v>15</v>
      </c>
      <c r="C86" s="23" t="s">
        <v>235</v>
      </c>
      <c r="D86" s="82">
        <v>3</v>
      </c>
      <c r="E86" s="24">
        <f aca="true" t="shared" si="6" ref="E86:M86">D10+D34+D57</f>
        <v>9</v>
      </c>
      <c r="F86" s="24">
        <f t="shared" si="6"/>
        <v>9</v>
      </c>
      <c r="G86" s="24">
        <f t="shared" si="6"/>
        <v>2</v>
      </c>
      <c r="H86" s="24">
        <f t="shared" si="6"/>
        <v>0</v>
      </c>
      <c r="I86" s="24">
        <f t="shared" si="6"/>
        <v>2</v>
      </c>
      <c r="J86" s="24">
        <f t="shared" si="6"/>
        <v>0</v>
      </c>
      <c r="K86" s="24">
        <f t="shared" si="6"/>
        <v>4</v>
      </c>
      <c r="L86" s="24">
        <f t="shared" si="6"/>
        <v>4</v>
      </c>
      <c r="M86" s="69">
        <f t="shared" si="6"/>
        <v>0</v>
      </c>
      <c r="N86" s="69"/>
      <c r="O86" s="69"/>
      <c r="P86" s="28">
        <f>G86/F86</f>
        <v>0.2222222222222222</v>
      </c>
      <c r="Q86" s="24">
        <v>0</v>
      </c>
      <c r="R86" s="24">
        <v>0</v>
      </c>
      <c r="S86" s="27">
        <v>0</v>
      </c>
      <c r="T86" s="91">
        <v>3</v>
      </c>
      <c r="U86" s="71">
        <v>0</v>
      </c>
      <c r="V86" s="131">
        <f>U86/T86</f>
        <v>0</v>
      </c>
    </row>
    <row r="87" spans="2:22" ht="13.5">
      <c r="B87" s="22">
        <v>16</v>
      </c>
      <c r="C87" s="23" t="s">
        <v>236</v>
      </c>
      <c r="D87" s="82">
        <v>3</v>
      </c>
      <c r="E87" s="24">
        <f aca="true" t="shared" si="7" ref="E87:M87">D13+D37+D60</f>
        <v>9</v>
      </c>
      <c r="F87" s="24">
        <f t="shared" si="7"/>
        <v>7</v>
      </c>
      <c r="G87" s="24">
        <f t="shared" si="7"/>
        <v>1</v>
      </c>
      <c r="H87" s="24">
        <f t="shared" si="7"/>
        <v>0</v>
      </c>
      <c r="I87" s="24">
        <f t="shared" si="7"/>
        <v>3</v>
      </c>
      <c r="J87" s="24">
        <f t="shared" si="7"/>
        <v>2</v>
      </c>
      <c r="K87" s="24">
        <f t="shared" si="7"/>
        <v>0</v>
      </c>
      <c r="L87" s="24">
        <f t="shared" si="7"/>
        <v>3</v>
      </c>
      <c r="M87" s="69">
        <f t="shared" si="7"/>
        <v>1</v>
      </c>
      <c r="N87" s="69"/>
      <c r="O87" s="69"/>
      <c r="P87" s="28">
        <f>G87/F87</f>
        <v>0.14285714285714285</v>
      </c>
      <c r="Q87" s="24">
        <v>0</v>
      </c>
      <c r="R87" s="24">
        <v>0</v>
      </c>
      <c r="S87" s="27">
        <v>0</v>
      </c>
      <c r="T87" s="91">
        <v>2</v>
      </c>
      <c r="U87" s="71">
        <v>1</v>
      </c>
      <c r="V87" s="131">
        <f>U87/T87</f>
        <v>0.5</v>
      </c>
    </row>
    <row r="88" spans="2:22" ht="13.5">
      <c r="B88" s="22">
        <v>17</v>
      </c>
      <c r="C88" s="23" t="s">
        <v>237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69"/>
      <c r="O88" s="69"/>
      <c r="P88" s="118">
        <v>0</v>
      </c>
      <c r="Q88" s="24">
        <v>0</v>
      </c>
      <c r="R88" s="24">
        <v>0</v>
      </c>
      <c r="S88" s="27">
        <v>0</v>
      </c>
      <c r="T88" s="91">
        <v>0</v>
      </c>
      <c r="U88" s="71">
        <v>0</v>
      </c>
      <c r="V88" s="131">
        <v>0</v>
      </c>
    </row>
    <row r="89" spans="2:22" ht="13.5">
      <c r="B89" s="22">
        <v>18</v>
      </c>
      <c r="C89" s="23" t="s">
        <v>245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69"/>
      <c r="O89" s="69"/>
      <c r="P89" s="118">
        <v>0</v>
      </c>
      <c r="Q89" s="24">
        <v>0</v>
      </c>
      <c r="R89" s="24">
        <v>0</v>
      </c>
      <c r="S89" s="27">
        <v>0</v>
      </c>
      <c r="T89" s="91">
        <v>0</v>
      </c>
      <c r="U89" s="71">
        <v>0</v>
      </c>
      <c r="V89" s="131">
        <v>0</v>
      </c>
    </row>
    <row r="90" spans="2:22" ht="13.5">
      <c r="B90" s="22">
        <v>19</v>
      </c>
      <c r="C90" s="23" t="s">
        <v>238</v>
      </c>
      <c r="D90" s="82">
        <v>3</v>
      </c>
      <c r="E90" s="24">
        <f aca="true" t="shared" si="8" ref="E90:M90">D14+D38+D61</f>
        <v>8</v>
      </c>
      <c r="F90" s="24">
        <f t="shared" si="8"/>
        <v>7</v>
      </c>
      <c r="G90" s="24">
        <f t="shared" si="8"/>
        <v>3</v>
      </c>
      <c r="H90" s="24">
        <f t="shared" si="8"/>
        <v>1</v>
      </c>
      <c r="I90" s="24">
        <f t="shared" si="8"/>
        <v>2</v>
      </c>
      <c r="J90" s="24">
        <f t="shared" si="8"/>
        <v>1</v>
      </c>
      <c r="K90" s="24">
        <f t="shared" si="8"/>
        <v>1</v>
      </c>
      <c r="L90" s="24">
        <f t="shared" si="8"/>
        <v>4</v>
      </c>
      <c r="M90" s="69">
        <f t="shared" si="8"/>
        <v>2</v>
      </c>
      <c r="N90" s="69"/>
      <c r="O90" s="69"/>
      <c r="P90" s="28">
        <f>G90/F90</f>
        <v>0.42857142857142855</v>
      </c>
      <c r="Q90" s="24">
        <v>0</v>
      </c>
      <c r="R90" s="24">
        <v>0</v>
      </c>
      <c r="S90" s="27">
        <v>0</v>
      </c>
      <c r="T90" s="91">
        <v>2</v>
      </c>
      <c r="U90" s="71">
        <v>1</v>
      </c>
      <c r="V90" s="131">
        <f>U90/T90</f>
        <v>0.5</v>
      </c>
    </row>
    <row r="91" spans="2:22" ht="13.5">
      <c r="B91" s="22">
        <v>20</v>
      </c>
      <c r="C91" s="23" t="s">
        <v>240</v>
      </c>
      <c r="D91" s="82">
        <v>0</v>
      </c>
      <c r="E91" s="82">
        <v>0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69"/>
      <c r="O91" s="69"/>
      <c r="P91" s="118">
        <v>0</v>
      </c>
      <c r="Q91" s="24">
        <v>0</v>
      </c>
      <c r="R91" s="24">
        <v>0</v>
      </c>
      <c r="S91" s="27">
        <v>0</v>
      </c>
      <c r="T91" s="91">
        <v>0</v>
      </c>
      <c r="U91" s="71">
        <v>0</v>
      </c>
      <c r="V91" s="131">
        <v>0</v>
      </c>
    </row>
    <row r="92" spans="2:22" ht="13.5">
      <c r="B92" s="22">
        <v>21</v>
      </c>
      <c r="C92" s="23" t="s">
        <v>241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69"/>
      <c r="O92" s="69"/>
      <c r="P92" s="118">
        <v>0</v>
      </c>
      <c r="Q92" s="24">
        <v>0</v>
      </c>
      <c r="R92" s="24">
        <v>0</v>
      </c>
      <c r="S92" s="27">
        <v>0</v>
      </c>
      <c r="T92" s="91">
        <v>0</v>
      </c>
      <c r="U92" s="71">
        <v>0</v>
      </c>
      <c r="V92" s="131">
        <v>0</v>
      </c>
    </row>
    <row r="93" spans="2:22" ht="13.5">
      <c r="B93" s="22">
        <v>22</v>
      </c>
      <c r="C93" s="23" t="s">
        <v>242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69"/>
      <c r="O93" s="69"/>
      <c r="P93" s="118">
        <v>0</v>
      </c>
      <c r="Q93" s="24">
        <v>0</v>
      </c>
      <c r="R93" s="24">
        <v>0</v>
      </c>
      <c r="S93" s="27">
        <v>0</v>
      </c>
      <c r="T93" s="91">
        <v>0</v>
      </c>
      <c r="U93" s="71">
        <v>0</v>
      </c>
      <c r="V93" s="131">
        <v>0</v>
      </c>
    </row>
    <row r="94" spans="2:22" ht="13.5">
      <c r="B94" s="22">
        <v>23</v>
      </c>
      <c r="C94" s="23" t="s">
        <v>243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69"/>
      <c r="O94" s="69"/>
      <c r="P94" s="118">
        <v>0</v>
      </c>
      <c r="Q94" s="24">
        <v>0</v>
      </c>
      <c r="R94" s="24">
        <v>0</v>
      </c>
      <c r="S94" s="27">
        <v>0</v>
      </c>
      <c r="T94" s="91">
        <v>0</v>
      </c>
      <c r="U94" s="71">
        <v>0</v>
      </c>
      <c r="V94" s="131">
        <v>0</v>
      </c>
    </row>
    <row r="95" spans="2:22" ht="13.5">
      <c r="B95" s="22">
        <v>24</v>
      </c>
      <c r="C95" s="23" t="s">
        <v>244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69"/>
      <c r="O95" s="69"/>
      <c r="P95" s="118">
        <v>0</v>
      </c>
      <c r="Q95" s="24">
        <v>0</v>
      </c>
      <c r="R95" s="24">
        <v>0</v>
      </c>
      <c r="S95" s="27">
        <v>0</v>
      </c>
      <c r="T95" s="91">
        <v>0</v>
      </c>
      <c r="U95" s="71">
        <v>0</v>
      </c>
      <c r="V95" s="131">
        <v>0</v>
      </c>
    </row>
    <row r="96" spans="2:22" ht="14.25" thickBot="1">
      <c r="B96" s="76">
        <v>25</v>
      </c>
      <c r="C96" s="77" t="s">
        <v>239</v>
      </c>
      <c r="D96" s="54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70"/>
      <c r="O96" s="70"/>
      <c r="P96" s="119">
        <v>0</v>
      </c>
      <c r="Q96" s="25">
        <v>0</v>
      </c>
      <c r="R96" s="25">
        <v>0</v>
      </c>
      <c r="S96" s="29">
        <v>0</v>
      </c>
      <c r="T96" s="96">
        <v>0</v>
      </c>
      <c r="U96" s="98">
        <v>0</v>
      </c>
      <c r="V96" s="129">
        <v>0</v>
      </c>
    </row>
    <row r="98" ht="14.25" thickBot="1">
      <c r="B98" t="s">
        <v>288</v>
      </c>
    </row>
    <row r="99" spans="2:19" ht="13.5">
      <c r="B99" s="19" t="s">
        <v>221</v>
      </c>
      <c r="C99" s="20" t="s">
        <v>246</v>
      </c>
      <c r="D99" s="20" t="s">
        <v>299</v>
      </c>
      <c r="E99" s="20" t="s">
        <v>284</v>
      </c>
      <c r="F99" s="20" t="s">
        <v>285</v>
      </c>
      <c r="G99" s="20" t="s">
        <v>5</v>
      </c>
      <c r="H99" s="20" t="s">
        <v>7</v>
      </c>
      <c r="I99" s="20" t="s">
        <v>9</v>
      </c>
      <c r="J99" s="20" t="s">
        <v>13</v>
      </c>
      <c r="K99" s="20" t="s">
        <v>282</v>
      </c>
      <c r="L99" s="20" t="s">
        <v>283</v>
      </c>
      <c r="M99" s="20" t="s">
        <v>289</v>
      </c>
      <c r="N99" s="20"/>
      <c r="O99" s="20"/>
      <c r="P99" s="20" t="s">
        <v>286</v>
      </c>
      <c r="Q99" s="20" t="s">
        <v>290</v>
      </c>
      <c r="R99" s="20" t="s">
        <v>291</v>
      </c>
      <c r="S99" s="21" t="s">
        <v>460</v>
      </c>
    </row>
    <row r="100" spans="2:19" ht="13.5">
      <c r="B100" s="80">
        <v>6</v>
      </c>
      <c r="C100" s="23" t="s">
        <v>226</v>
      </c>
      <c r="D100" s="50">
        <v>2</v>
      </c>
      <c r="E100" s="50">
        <f aca="true" t="shared" si="9" ref="E100:M100">D45+D21</f>
        <v>8</v>
      </c>
      <c r="F100" s="50">
        <f t="shared" si="9"/>
        <v>149</v>
      </c>
      <c r="G100" s="50">
        <f t="shared" si="9"/>
        <v>38</v>
      </c>
      <c r="H100" s="50">
        <f t="shared" si="9"/>
        <v>3</v>
      </c>
      <c r="I100" s="50">
        <f t="shared" si="9"/>
        <v>7</v>
      </c>
      <c r="J100" s="50">
        <f t="shared" si="9"/>
        <v>6</v>
      </c>
      <c r="K100" s="50">
        <f t="shared" si="9"/>
        <v>7</v>
      </c>
      <c r="L100" s="50">
        <f t="shared" si="9"/>
        <v>2</v>
      </c>
      <c r="M100" s="51">
        <f t="shared" si="9"/>
        <v>0</v>
      </c>
      <c r="N100" s="51"/>
      <c r="O100" s="51"/>
      <c r="P100" s="52">
        <f>L100/E100*7</f>
        <v>1.75</v>
      </c>
      <c r="Q100" s="50">
        <v>1</v>
      </c>
      <c r="R100" s="50">
        <v>0</v>
      </c>
      <c r="S100" s="53">
        <v>0</v>
      </c>
    </row>
    <row r="101" spans="2:19" ht="14.25" thickBot="1">
      <c r="B101" s="83">
        <v>16</v>
      </c>
      <c r="C101" s="77" t="s">
        <v>236</v>
      </c>
      <c r="D101" s="54">
        <v>3</v>
      </c>
      <c r="E101" s="54">
        <f aca="true" t="shared" si="10" ref="E101:M101">D68+D46+D22</f>
        <v>7</v>
      </c>
      <c r="F101" s="54">
        <f t="shared" si="10"/>
        <v>110</v>
      </c>
      <c r="G101" s="54">
        <f t="shared" si="10"/>
        <v>28</v>
      </c>
      <c r="H101" s="54">
        <f t="shared" si="10"/>
        <v>2</v>
      </c>
      <c r="I101" s="54">
        <f t="shared" si="10"/>
        <v>4</v>
      </c>
      <c r="J101" s="54">
        <f t="shared" si="10"/>
        <v>8</v>
      </c>
      <c r="K101" s="54">
        <f t="shared" si="10"/>
        <v>3</v>
      </c>
      <c r="L101" s="54">
        <f t="shared" si="10"/>
        <v>2</v>
      </c>
      <c r="M101" s="54">
        <f t="shared" si="10"/>
        <v>0</v>
      </c>
      <c r="N101" s="54"/>
      <c r="O101" s="54"/>
      <c r="P101" s="55">
        <f>L101/E101*7</f>
        <v>2</v>
      </c>
      <c r="Q101" s="54">
        <v>1</v>
      </c>
      <c r="R101" s="54">
        <v>1</v>
      </c>
      <c r="S101" s="56">
        <v>1</v>
      </c>
    </row>
  </sheetData>
  <sheetProtection/>
  <mergeCells count="11">
    <mergeCell ref="A1:Q1"/>
    <mergeCell ref="A24:Q24"/>
    <mergeCell ref="A2:A18"/>
    <mergeCell ref="N2:N23"/>
    <mergeCell ref="T71:V71"/>
    <mergeCell ref="A70:V70"/>
    <mergeCell ref="A48:Q48"/>
    <mergeCell ref="A25:A42"/>
    <mergeCell ref="A49:A65"/>
    <mergeCell ref="N49:N69"/>
    <mergeCell ref="N25:N4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8"/>
  <sheetViews>
    <sheetView zoomScalePageLayoutView="0" workbookViewId="0" topLeftCell="A133">
      <selection activeCell="U165" sqref="U165"/>
    </sheetView>
  </sheetViews>
  <sheetFormatPr defaultColWidth="9.00390625" defaultRowHeight="13.5"/>
  <cols>
    <col min="1" max="1" width="1.625" style="0" customWidth="1"/>
    <col min="2" max="2" width="5.00390625" style="0" customWidth="1"/>
    <col min="4" max="13" width="5.625" style="0" customWidth="1"/>
    <col min="14" max="14" width="1.625" style="0" customWidth="1"/>
    <col min="15" max="15" width="5.625" style="0" customWidth="1"/>
    <col min="17" max="17" width="5.625" style="0" customWidth="1"/>
    <col min="18" max="18" width="5.00390625" style="0" customWidth="1"/>
    <col min="19" max="26" width="5.625" style="0" customWidth="1"/>
    <col min="27" max="27" width="1.625" style="0" customWidth="1"/>
  </cols>
  <sheetData>
    <row r="1" spans="1:27" ht="9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7" ht="14.25" thickBot="1">
      <c r="A2" s="112"/>
      <c r="B2" t="s">
        <v>57</v>
      </c>
      <c r="N2" s="112"/>
      <c r="O2" t="s">
        <v>179</v>
      </c>
      <c r="AA2" s="112"/>
    </row>
    <row r="3" spans="1:27" ht="24.75" customHeight="1">
      <c r="A3" s="112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8" t="s">
        <v>0</v>
      </c>
      <c r="J3" s="5"/>
      <c r="K3" s="2"/>
      <c r="N3" s="112"/>
      <c r="P3" s="6"/>
      <c r="Q3" s="7">
        <v>1</v>
      </c>
      <c r="R3" s="7">
        <v>2</v>
      </c>
      <c r="S3" s="7">
        <v>3</v>
      </c>
      <c r="T3" s="7">
        <v>4</v>
      </c>
      <c r="U3" s="7">
        <v>5</v>
      </c>
      <c r="V3" s="8" t="s">
        <v>0</v>
      </c>
      <c r="W3" s="5"/>
      <c r="X3" s="2"/>
      <c r="Z3" s="84"/>
      <c r="AA3" s="112"/>
    </row>
    <row r="4" spans="1:27" ht="24.75" customHeight="1">
      <c r="A4" s="112"/>
      <c r="C4" s="9" t="s">
        <v>53</v>
      </c>
      <c r="D4" s="10">
        <v>0</v>
      </c>
      <c r="E4" s="10">
        <v>0</v>
      </c>
      <c r="F4" s="10">
        <v>1</v>
      </c>
      <c r="G4" s="10"/>
      <c r="H4" s="10"/>
      <c r="I4" s="11">
        <v>1</v>
      </c>
      <c r="J4" s="5"/>
      <c r="K4" s="2"/>
      <c r="N4" s="112"/>
      <c r="P4" s="9" t="s">
        <v>194</v>
      </c>
      <c r="Q4" s="10">
        <v>10</v>
      </c>
      <c r="R4" s="10">
        <v>3</v>
      </c>
      <c r="S4" s="10">
        <v>8</v>
      </c>
      <c r="T4" s="10"/>
      <c r="U4" s="10"/>
      <c r="V4" s="11">
        <v>21</v>
      </c>
      <c r="W4" s="5"/>
      <c r="X4" s="2"/>
      <c r="Z4" s="84"/>
      <c r="AA4" s="112"/>
    </row>
    <row r="5" spans="1:27" ht="24.75" customHeight="1" thickBot="1">
      <c r="A5" s="112"/>
      <c r="C5" s="12" t="s">
        <v>58</v>
      </c>
      <c r="D5" s="13">
        <v>3</v>
      </c>
      <c r="E5" s="13">
        <v>4</v>
      </c>
      <c r="F5" s="13" t="s">
        <v>41</v>
      </c>
      <c r="G5" s="13"/>
      <c r="H5" s="13"/>
      <c r="I5" s="14">
        <v>8</v>
      </c>
      <c r="J5" s="5"/>
      <c r="K5" s="2"/>
      <c r="N5" s="112"/>
      <c r="P5" s="12" t="s">
        <v>166</v>
      </c>
      <c r="Q5" s="13">
        <v>0</v>
      </c>
      <c r="R5" s="13">
        <v>1</v>
      </c>
      <c r="S5" s="13">
        <v>0</v>
      </c>
      <c r="T5" s="13"/>
      <c r="U5" s="13"/>
      <c r="V5" s="14">
        <v>1</v>
      </c>
      <c r="W5" s="5"/>
      <c r="X5" s="2"/>
      <c r="Z5" s="84"/>
      <c r="AA5" s="112"/>
    </row>
    <row r="6" spans="1:27" ht="13.5">
      <c r="A6" s="112"/>
      <c r="N6" s="112"/>
      <c r="Z6" s="84"/>
      <c r="AA6" s="112"/>
    </row>
    <row r="7" spans="1:27" ht="13.5">
      <c r="A7" s="112"/>
      <c r="C7" t="s">
        <v>3</v>
      </c>
      <c r="D7" t="s">
        <v>39</v>
      </c>
      <c r="N7" s="112"/>
      <c r="P7" t="s">
        <v>3</v>
      </c>
      <c r="Q7" t="s">
        <v>410</v>
      </c>
      <c r="Z7" s="84"/>
      <c r="AA7" s="112"/>
    </row>
    <row r="8" spans="1:27" ht="13.5">
      <c r="A8" s="112"/>
      <c r="C8" t="s">
        <v>2</v>
      </c>
      <c r="D8" t="s">
        <v>52</v>
      </c>
      <c r="N8" s="112"/>
      <c r="Z8" s="84"/>
      <c r="AA8" s="112"/>
    </row>
    <row r="9" spans="1:27" ht="13.5">
      <c r="A9" s="112"/>
      <c r="N9" s="112"/>
      <c r="Z9" s="84"/>
      <c r="AA9" s="112"/>
    </row>
    <row r="10" spans="1:27" ht="13.5">
      <c r="A10" s="112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/>
      <c r="N10" s="112"/>
      <c r="P10" s="1" t="s">
        <v>4</v>
      </c>
      <c r="Q10" s="1" t="s">
        <v>5</v>
      </c>
      <c r="R10" s="1" t="s">
        <v>6</v>
      </c>
      <c r="S10" s="1" t="s">
        <v>7</v>
      </c>
      <c r="T10" s="1" t="s">
        <v>8</v>
      </c>
      <c r="U10" s="1" t="s">
        <v>11</v>
      </c>
      <c r="V10" s="1" t="s">
        <v>9</v>
      </c>
      <c r="W10" s="1" t="s">
        <v>13</v>
      </c>
      <c r="X10" s="1" t="s">
        <v>10</v>
      </c>
      <c r="Y10" s="1" t="s">
        <v>12</v>
      </c>
      <c r="Z10" s="84"/>
      <c r="AA10" s="112"/>
    </row>
    <row r="11" spans="1:27" ht="13.5">
      <c r="A11" s="112"/>
      <c r="B11" s="3" t="s">
        <v>23</v>
      </c>
      <c r="C11" s="4" t="s">
        <v>18</v>
      </c>
      <c r="D11">
        <v>3</v>
      </c>
      <c r="E11">
        <v>3</v>
      </c>
      <c r="F11">
        <v>2</v>
      </c>
      <c r="G11">
        <v>1</v>
      </c>
      <c r="H11">
        <v>1</v>
      </c>
      <c r="I11">
        <v>0</v>
      </c>
      <c r="J11">
        <v>0</v>
      </c>
      <c r="K11">
        <v>1</v>
      </c>
      <c r="L11">
        <v>0</v>
      </c>
      <c r="N11" s="112"/>
      <c r="O11" s="3" t="s">
        <v>192</v>
      </c>
      <c r="P11" s="4" t="s">
        <v>180</v>
      </c>
      <c r="Q11">
        <v>2</v>
      </c>
      <c r="R11">
        <v>2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84"/>
      <c r="AA11" s="112"/>
    </row>
    <row r="12" spans="1:27" ht="13.5">
      <c r="A12" s="112"/>
      <c r="B12" s="3" t="s">
        <v>24</v>
      </c>
      <c r="C12" s="4" t="s">
        <v>19</v>
      </c>
      <c r="D12">
        <v>2</v>
      </c>
      <c r="E12">
        <v>2</v>
      </c>
      <c r="F12">
        <v>2</v>
      </c>
      <c r="G12">
        <v>2</v>
      </c>
      <c r="H12">
        <v>2</v>
      </c>
      <c r="I12">
        <v>0</v>
      </c>
      <c r="J12">
        <v>0</v>
      </c>
      <c r="K12">
        <v>3</v>
      </c>
      <c r="L12">
        <v>0</v>
      </c>
      <c r="N12" s="112"/>
      <c r="O12" s="3" t="s">
        <v>190</v>
      </c>
      <c r="P12" s="4" t="s">
        <v>181</v>
      </c>
      <c r="Q12">
        <v>2</v>
      </c>
      <c r="R12">
        <v>1</v>
      </c>
      <c r="S12">
        <v>0</v>
      </c>
      <c r="T12">
        <v>0</v>
      </c>
      <c r="U12">
        <v>0</v>
      </c>
      <c r="V12">
        <v>1</v>
      </c>
      <c r="W12">
        <v>0</v>
      </c>
      <c r="X12">
        <v>2</v>
      </c>
      <c r="Y12">
        <v>2</v>
      </c>
      <c r="Z12" s="84"/>
      <c r="AA12" s="112"/>
    </row>
    <row r="13" spans="1:27" ht="13.5">
      <c r="A13" s="112"/>
      <c r="B13" s="3" t="s">
        <v>25</v>
      </c>
      <c r="C13" s="4" t="s">
        <v>20</v>
      </c>
      <c r="D13">
        <v>2</v>
      </c>
      <c r="E13">
        <v>2</v>
      </c>
      <c r="F13">
        <v>0</v>
      </c>
      <c r="G13">
        <v>0</v>
      </c>
      <c r="H13">
        <v>1</v>
      </c>
      <c r="I13">
        <v>0</v>
      </c>
      <c r="J13">
        <v>0</v>
      </c>
      <c r="K13">
        <v>1</v>
      </c>
      <c r="L13">
        <v>0</v>
      </c>
      <c r="N13" s="112"/>
      <c r="O13" s="3" t="s">
        <v>24</v>
      </c>
      <c r="P13" s="4" t="s">
        <v>168</v>
      </c>
      <c r="Q13">
        <v>2</v>
      </c>
      <c r="R13">
        <v>2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4</v>
      </c>
      <c r="Z13" s="84"/>
      <c r="AA13" s="112"/>
    </row>
    <row r="14" spans="1:27" ht="13.5">
      <c r="A14" s="112"/>
      <c r="B14" s="3" t="s">
        <v>36</v>
      </c>
      <c r="C14" s="4" t="s">
        <v>21</v>
      </c>
      <c r="D14">
        <v>2</v>
      </c>
      <c r="E14">
        <v>1</v>
      </c>
      <c r="F14">
        <v>0</v>
      </c>
      <c r="G14">
        <v>1</v>
      </c>
      <c r="H14">
        <v>1</v>
      </c>
      <c r="I14">
        <v>1</v>
      </c>
      <c r="J14">
        <v>0</v>
      </c>
      <c r="K14">
        <v>0</v>
      </c>
      <c r="L14">
        <v>0</v>
      </c>
      <c r="N14" s="112"/>
      <c r="O14" s="3" t="s">
        <v>191</v>
      </c>
      <c r="P14" s="4" t="s">
        <v>182</v>
      </c>
      <c r="Q14">
        <v>1</v>
      </c>
      <c r="R14">
        <v>1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 s="84"/>
      <c r="AA14" s="112"/>
    </row>
    <row r="15" spans="1:27" ht="13.5">
      <c r="A15" s="112"/>
      <c r="B15" s="3" t="s">
        <v>47</v>
      </c>
      <c r="C15" s="4" t="s">
        <v>22</v>
      </c>
      <c r="D15">
        <v>2</v>
      </c>
      <c r="E15">
        <v>1</v>
      </c>
      <c r="F15">
        <v>1</v>
      </c>
      <c r="G15">
        <v>0</v>
      </c>
      <c r="H15">
        <v>1</v>
      </c>
      <c r="I15">
        <v>1</v>
      </c>
      <c r="J15">
        <v>0</v>
      </c>
      <c r="K15">
        <v>1</v>
      </c>
      <c r="L15">
        <v>0</v>
      </c>
      <c r="N15" s="112"/>
      <c r="O15" s="3"/>
      <c r="P15" s="4" t="s">
        <v>187</v>
      </c>
      <c r="Q15">
        <v>1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84"/>
      <c r="AA15" s="112"/>
    </row>
    <row r="16" spans="1:27" ht="13.5">
      <c r="A16" s="112"/>
      <c r="B16" s="3" t="s">
        <v>26</v>
      </c>
      <c r="C16" s="4" t="s">
        <v>30</v>
      </c>
      <c r="D16">
        <v>2</v>
      </c>
      <c r="E16">
        <v>2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N16" s="112"/>
      <c r="O16" s="3" t="s">
        <v>28</v>
      </c>
      <c r="P16" s="4" t="s">
        <v>149</v>
      </c>
      <c r="Q16">
        <v>1</v>
      </c>
      <c r="R16">
        <v>1</v>
      </c>
      <c r="S16">
        <v>1</v>
      </c>
      <c r="T16">
        <v>0</v>
      </c>
      <c r="U16">
        <v>1</v>
      </c>
      <c r="V16">
        <v>0</v>
      </c>
      <c r="W16">
        <v>0</v>
      </c>
      <c r="X16">
        <v>1</v>
      </c>
      <c r="Y16">
        <v>0</v>
      </c>
      <c r="Z16" s="84"/>
      <c r="AA16" s="112"/>
    </row>
    <row r="17" spans="1:27" ht="13.5">
      <c r="A17" s="112"/>
      <c r="B17" s="3" t="s">
        <v>27</v>
      </c>
      <c r="C17" s="4" t="s">
        <v>50</v>
      </c>
      <c r="D17">
        <v>2</v>
      </c>
      <c r="E17">
        <v>2</v>
      </c>
      <c r="F17">
        <v>1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N17" s="112"/>
      <c r="O17" s="3" t="s">
        <v>109</v>
      </c>
      <c r="P17" s="4" t="s">
        <v>183</v>
      </c>
      <c r="Q17">
        <v>1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 s="84"/>
      <c r="AA17" s="112"/>
    </row>
    <row r="18" spans="1:27" ht="13.5">
      <c r="A18" s="112"/>
      <c r="B18" s="3"/>
      <c r="C18" s="4" t="s">
        <v>51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N18" s="112"/>
      <c r="O18" s="3" t="s">
        <v>27</v>
      </c>
      <c r="P18" s="4" t="s">
        <v>184</v>
      </c>
      <c r="Q18">
        <v>1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 s="84"/>
      <c r="AA18" s="112"/>
    </row>
    <row r="19" spans="1:27" ht="13.5">
      <c r="A19" s="112"/>
      <c r="B19" s="3" t="s">
        <v>49</v>
      </c>
      <c r="C19" s="4" t="s">
        <v>48</v>
      </c>
      <c r="D19">
        <v>2</v>
      </c>
      <c r="E19">
        <v>1</v>
      </c>
      <c r="F19">
        <v>0</v>
      </c>
      <c r="G19">
        <v>0</v>
      </c>
      <c r="H19">
        <v>1</v>
      </c>
      <c r="I19">
        <v>1</v>
      </c>
      <c r="J19">
        <v>0</v>
      </c>
      <c r="K19">
        <v>1</v>
      </c>
      <c r="L19">
        <v>0</v>
      </c>
      <c r="N19" s="112"/>
      <c r="O19" s="3" t="s">
        <v>26</v>
      </c>
      <c r="P19" s="4" t="s">
        <v>185</v>
      </c>
      <c r="Q19">
        <v>1</v>
      </c>
      <c r="R19">
        <v>1</v>
      </c>
      <c r="S19">
        <v>1</v>
      </c>
      <c r="T19">
        <v>1</v>
      </c>
      <c r="U19">
        <v>0</v>
      </c>
      <c r="V19">
        <v>0</v>
      </c>
      <c r="W19">
        <v>0</v>
      </c>
      <c r="X19">
        <v>0</v>
      </c>
      <c r="Y19">
        <v>1</v>
      </c>
      <c r="Z19" s="84"/>
      <c r="AA19" s="112"/>
    </row>
    <row r="20" spans="1:27" ht="13.5">
      <c r="A20" s="112"/>
      <c r="B20" s="3" t="s">
        <v>28</v>
      </c>
      <c r="C20" s="4" t="s">
        <v>17</v>
      </c>
      <c r="D20">
        <v>2</v>
      </c>
      <c r="E20">
        <v>1</v>
      </c>
      <c r="F20">
        <v>1</v>
      </c>
      <c r="G20">
        <v>0</v>
      </c>
      <c r="H20">
        <v>1</v>
      </c>
      <c r="I20">
        <v>1</v>
      </c>
      <c r="J20">
        <v>0</v>
      </c>
      <c r="K20">
        <v>2</v>
      </c>
      <c r="L20">
        <v>0</v>
      </c>
      <c r="N20" s="112"/>
      <c r="O20" s="3"/>
      <c r="P20" s="4" t="s">
        <v>188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84"/>
      <c r="AA20" s="112"/>
    </row>
    <row r="21" spans="1:27" ht="13.5">
      <c r="A21" s="112"/>
      <c r="B21" s="3"/>
      <c r="C21" s="4"/>
      <c r="N21" s="112"/>
      <c r="O21" s="3" t="s">
        <v>23</v>
      </c>
      <c r="P21" s="4" t="s">
        <v>186</v>
      </c>
      <c r="Q21">
        <v>1</v>
      </c>
      <c r="R21">
        <v>1</v>
      </c>
      <c r="S21">
        <v>0</v>
      </c>
      <c r="T21">
        <v>0</v>
      </c>
      <c r="U21">
        <v>0</v>
      </c>
      <c r="V21">
        <v>0</v>
      </c>
      <c r="W21">
        <v>1</v>
      </c>
      <c r="X21">
        <v>0</v>
      </c>
      <c r="Y21">
        <v>0</v>
      </c>
      <c r="Z21" s="84"/>
      <c r="AA21" s="112"/>
    </row>
    <row r="22" spans="1:27" ht="13.5">
      <c r="A22" s="112"/>
      <c r="B22" s="3"/>
      <c r="C22" s="4"/>
      <c r="N22" s="112"/>
      <c r="O22" s="3"/>
      <c r="P22" s="4" t="s">
        <v>189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84"/>
      <c r="AA22" s="112"/>
    </row>
    <row r="23" spans="1:27" ht="13.5">
      <c r="A23" s="112"/>
      <c r="B23" s="3"/>
      <c r="C23" s="4"/>
      <c r="N23" s="112"/>
      <c r="O23" s="3"/>
      <c r="P23" s="4"/>
      <c r="Z23" s="18"/>
      <c r="AA23" s="112"/>
    </row>
    <row r="24" spans="1:27" ht="13.5">
      <c r="A24" s="112"/>
      <c r="B24" s="3"/>
      <c r="C24" s="4" t="s">
        <v>281</v>
      </c>
      <c r="D24" s="1" t="s">
        <v>284</v>
      </c>
      <c r="E24" s="1" t="s">
        <v>285</v>
      </c>
      <c r="F24" s="1" t="s">
        <v>5</v>
      </c>
      <c r="G24" s="1" t="s">
        <v>7</v>
      </c>
      <c r="H24" s="1" t="s">
        <v>9</v>
      </c>
      <c r="I24" s="1" t="s">
        <v>13</v>
      </c>
      <c r="J24" s="1" t="s">
        <v>282</v>
      </c>
      <c r="K24" s="1" t="s">
        <v>283</v>
      </c>
      <c r="L24" s="1" t="s">
        <v>289</v>
      </c>
      <c r="M24" s="1"/>
      <c r="N24" s="112"/>
      <c r="O24" s="3"/>
      <c r="P24" s="4" t="s">
        <v>281</v>
      </c>
      <c r="Q24" s="1" t="s">
        <v>284</v>
      </c>
      <c r="R24" s="1" t="s">
        <v>285</v>
      </c>
      <c r="S24" s="1" t="s">
        <v>5</v>
      </c>
      <c r="T24" s="1" t="s">
        <v>7</v>
      </c>
      <c r="U24" s="1" t="s">
        <v>9</v>
      </c>
      <c r="V24" s="1" t="s">
        <v>13</v>
      </c>
      <c r="W24" s="1" t="s">
        <v>282</v>
      </c>
      <c r="X24" s="1" t="s">
        <v>283</v>
      </c>
      <c r="Y24" s="1" t="s">
        <v>289</v>
      </c>
      <c r="Z24" s="18"/>
      <c r="AA24" s="112"/>
    </row>
    <row r="25" spans="1:27" ht="13.5">
      <c r="A25" s="112"/>
      <c r="B25" s="3"/>
      <c r="C25" s="4" t="s">
        <v>451</v>
      </c>
      <c r="D25">
        <v>3</v>
      </c>
      <c r="E25">
        <v>38</v>
      </c>
      <c r="F25">
        <v>11</v>
      </c>
      <c r="G25">
        <v>2</v>
      </c>
      <c r="H25">
        <v>2</v>
      </c>
      <c r="I25">
        <v>2</v>
      </c>
      <c r="J25">
        <v>1</v>
      </c>
      <c r="K25">
        <v>1</v>
      </c>
      <c r="L25">
        <v>0</v>
      </c>
      <c r="N25" s="112"/>
      <c r="O25" s="3"/>
      <c r="P25" s="4" t="s">
        <v>453</v>
      </c>
      <c r="Q25">
        <v>2</v>
      </c>
      <c r="R25">
        <v>106</v>
      </c>
      <c r="S25">
        <v>26</v>
      </c>
      <c r="T25">
        <v>6</v>
      </c>
      <c r="U25">
        <v>11</v>
      </c>
      <c r="V25">
        <v>4</v>
      </c>
      <c r="W25">
        <v>18</v>
      </c>
      <c r="X25">
        <v>9</v>
      </c>
      <c r="Y25">
        <v>4</v>
      </c>
      <c r="Z25" s="18"/>
      <c r="AA25" s="112"/>
    </row>
    <row r="26" spans="1:27" ht="13.5">
      <c r="A26" s="112"/>
      <c r="B26" s="3"/>
      <c r="C26" s="4"/>
      <c r="N26" s="112"/>
      <c r="O26" s="3"/>
      <c r="P26" s="4" t="s">
        <v>409</v>
      </c>
      <c r="Q26">
        <v>1</v>
      </c>
      <c r="R26">
        <v>33</v>
      </c>
      <c r="S26">
        <v>7</v>
      </c>
      <c r="T26">
        <v>0</v>
      </c>
      <c r="U26">
        <v>2</v>
      </c>
      <c r="V26">
        <v>1</v>
      </c>
      <c r="W26">
        <v>3</v>
      </c>
      <c r="X26">
        <v>0</v>
      </c>
      <c r="Y26">
        <v>0</v>
      </c>
      <c r="Z26" s="18"/>
      <c r="AA26" s="112"/>
    </row>
    <row r="27" spans="1:27" ht="13.5">
      <c r="A27" s="112"/>
      <c r="B27" s="3"/>
      <c r="C27" s="4"/>
      <c r="N27" s="112"/>
      <c r="O27" s="3"/>
      <c r="P27" s="4"/>
      <c r="Z27" s="18"/>
      <c r="AA27" s="112"/>
    </row>
    <row r="28" spans="1:27" ht="9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 ht="14.25" thickBot="1">
      <c r="A29" s="112"/>
      <c r="B29" t="s">
        <v>54</v>
      </c>
      <c r="N29" s="112"/>
      <c r="O29" t="s">
        <v>193</v>
      </c>
      <c r="AA29" s="112"/>
    </row>
    <row r="30" spans="1:27" ht="24.75" customHeight="1">
      <c r="A30" s="112"/>
      <c r="C30" s="6"/>
      <c r="D30" s="7">
        <v>1</v>
      </c>
      <c r="E30" s="7">
        <v>2</v>
      </c>
      <c r="F30" s="7">
        <v>3</v>
      </c>
      <c r="G30" s="7">
        <v>4</v>
      </c>
      <c r="H30" s="7">
        <v>5</v>
      </c>
      <c r="I30" s="8" t="s">
        <v>0</v>
      </c>
      <c r="J30" s="5"/>
      <c r="K30" s="2"/>
      <c r="N30" s="112"/>
      <c r="P30" s="6"/>
      <c r="Q30" s="7">
        <v>1</v>
      </c>
      <c r="R30" s="7">
        <v>2</v>
      </c>
      <c r="S30" s="7">
        <v>3</v>
      </c>
      <c r="T30" s="7">
        <v>4</v>
      </c>
      <c r="U30" s="7">
        <v>5</v>
      </c>
      <c r="V30" s="8" t="s">
        <v>0</v>
      </c>
      <c r="W30" s="5"/>
      <c r="X30" s="2"/>
      <c r="Z30" s="84"/>
      <c r="AA30" s="112"/>
    </row>
    <row r="31" spans="1:27" ht="24.75" customHeight="1">
      <c r="A31" s="112"/>
      <c r="C31" s="9" t="s">
        <v>58</v>
      </c>
      <c r="D31" s="10">
        <v>3</v>
      </c>
      <c r="E31" s="10">
        <v>7</v>
      </c>
      <c r="F31" s="10">
        <v>9</v>
      </c>
      <c r="G31" s="10"/>
      <c r="H31" s="10"/>
      <c r="I31" s="11">
        <v>19</v>
      </c>
      <c r="J31" s="5"/>
      <c r="K31" s="2"/>
      <c r="N31" s="112"/>
      <c r="P31" s="9" t="s">
        <v>294</v>
      </c>
      <c r="Q31" s="10">
        <v>4</v>
      </c>
      <c r="R31" s="10">
        <v>0</v>
      </c>
      <c r="S31" s="10">
        <v>7</v>
      </c>
      <c r="T31" s="10"/>
      <c r="U31" s="10"/>
      <c r="V31" s="11">
        <v>11</v>
      </c>
      <c r="W31" s="5"/>
      <c r="X31" s="2"/>
      <c r="Z31" s="84"/>
      <c r="AA31" s="112"/>
    </row>
    <row r="32" spans="1:27" ht="24.75" customHeight="1" thickBot="1">
      <c r="A32" s="112"/>
      <c r="C32" s="12" t="s">
        <v>59</v>
      </c>
      <c r="D32" s="13">
        <v>0</v>
      </c>
      <c r="E32" s="13">
        <v>0</v>
      </c>
      <c r="F32" s="13">
        <v>0</v>
      </c>
      <c r="G32" s="13"/>
      <c r="H32" s="13"/>
      <c r="I32" s="14">
        <v>0</v>
      </c>
      <c r="J32" s="5"/>
      <c r="K32" s="2"/>
      <c r="N32" s="112"/>
      <c r="P32" s="12" t="s">
        <v>166</v>
      </c>
      <c r="Q32" s="13">
        <v>1</v>
      </c>
      <c r="R32" s="13">
        <v>0</v>
      </c>
      <c r="S32" s="13">
        <v>3</v>
      </c>
      <c r="T32" s="13"/>
      <c r="U32" s="13"/>
      <c r="V32" s="14">
        <v>4</v>
      </c>
      <c r="W32" s="5"/>
      <c r="X32" s="2"/>
      <c r="Z32" s="84"/>
      <c r="AA32" s="112"/>
    </row>
    <row r="33" spans="1:27" ht="13.5">
      <c r="A33" s="112"/>
      <c r="N33" s="112"/>
      <c r="Z33" s="84"/>
      <c r="AA33" s="112"/>
    </row>
    <row r="34" spans="1:27" ht="13.5">
      <c r="A34" s="112"/>
      <c r="C34" t="s">
        <v>3</v>
      </c>
      <c r="D34" t="s">
        <v>78</v>
      </c>
      <c r="N34" s="112"/>
      <c r="P34" t="s">
        <v>3</v>
      </c>
      <c r="Q34" t="s">
        <v>195</v>
      </c>
      <c r="Z34" s="84"/>
      <c r="AA34" s="112"/>
    </row>
    <row r="35" spans="1:27" ht="13.5">
      <c r="A35" s="112"/>
      <c r="C35" t="s">
        <v>2</v>
      </c>
      <c r="D35" t="s">
        <v>70</v>
      </c>
      <c r="N35" s="112"/>
      <c r="P35" t="s">
        <v>2</v>
      </c>
      <c r="Q35" t="s">
        <v>204</v>
      </c>
      <c r="Z35" s="84"/>
      <c r="AA35" s="112"/>
    </row>
    <row r="36" spans="1:27" ht="13.5">
      <c r="A36" s="112"/>
      <c r="N36" s="112"/>
      <c r="Z36" s="84"/>
      <c r="AA36" s="112"/>
    </row>
    <row r="37" spans="1:27" ht="13.5">
      <c r="A37" s="112"/>
      <c r="C37" s="1" t="s">
        <v>4</v>
      </c>
      <c r="D37" s="1" t="s">
        <v>5</v>
      </c>
      <c r="E37" s="1" t="s">
        <v>6</v>
      </c>
      <c r="F37" s="1" t="s">
        <v>7</v>
      </c>
      <c r="G37" s="1" t="s">
        <v>8</v>
      </c>
      <c r="H37" s="1" t="s">
        <v>11</v>
      </c>
      <c r="I37" s="1" t="s">
        <v>9</v>
      </c>
      <c r="J37" s="1" t="s">
        <v>13</v>
      </c>
      <c r="K37" s="1" t="s">
        <v>10</v>
      </c>
      <c r="L37" s="1" t="s">
        <v>12</v>
      </c>
      <c r="M37" s="1"/>
      <c r="N37" s="112"/>
      <c r="P37" s="1" t="s">
        <v>4</v>
      </c>
      <c r="Q37" s="1" t="s">
        <v>5</v>
      </c>
      <c r="R37" s="1" t="s">
        <v>6</v>
      </c>
      <c r="S37" s="1" t="s">
        <v>7</v>
      </c>
      <c r="T37" s="1" t="s">
        <v>8</v>
      </c>
      <c r="U37" s="1" t="s">
        <v>11</v>
      </c>
      <c r="V37" s="1" t="s">
        <v>9</v>
      </c>
      <c r="W37" s="1" t="s">
        <v>13</v>
      </c>
      <c r="X37" s="1" t="s">
        <v>10</v>
      </c>
      <c r="Y37" s="1" t="s">
        <v>12</v>
      </c>
      <c r="Z37" s="84"/>
      <c r="AA37" s="112"/>
    </row>
    <row r="38" spans="1:27" ht="13.5">
      <c r="A38" s="112"/>
      <c r="B38" s="3" t="s">
        <v>23</v>
      </c>
      <c r="C38" s="4" t="s">
        <v>18</v>
      </c>
      <c r="D38">
        <v>4</v>
      </c>
      <c r="E38">
        <v>4</v>
      </c>
      <c r="F38">
        <v>3</v>
      </c>
      <c r="G38">
        <v>3</v>
      </c>
      <c r="H38">
        <v>3</v>
      </c>
      <c r="I38">
        <v>0</v>
      </c>
      <c r="J38">
        <v>0</v>
      </c>
      <c r="K38">
        <v>4</v>
      </c>
      <c r="L38">
        <v>0</v>
      </c>
      <c r="N38" s="112"/>
      <c r="O38" s="3" t="s">
        <v>202</v>
      </c>
      <c r="P38" s="4" t="s">
        <v>146</v>
      </c>
      <c r="Q38">
        <v>2</v>
      </c>
      <c r="R38">
        <v>0</v>
      </c>
      <c r="S38">
        <v>0</v>
      </c>
      <c r="T38">
        <v>0</v>
      </c>
      <c r="U38">
        <v>2</v>
      </c>
      <c r="V38">
        <v>2</v>
      </c>
      <c r="W38">
        <v>0</v>
      </c>
      <c r="X38">
        <v>4</v>
      </c>
      <c r="Y38">
        <v>0</v>
      </c>
      <c r="Z38" s="84"/>
      <c r="AA38" s="112"/>
    </row>
    <row r="39" spans="1:27" ht="13.5">
      <c r="A39" s="112"/>
      <c r="B39" s="3" t="s">
        <v>61</v>
      </c>
      <c r="C39" s="4" t="s">
        <v>62</v>
      </c>
      <c r="D39">
        <v>4</v>
      </c>
      <c r="E39">
        <v>4</v>
      </c>
      <c r="F39">
        <v>2</v>
      </c>
      <c r="G39">
        <v>1</v>
      </c>
      <c r="H39">
        <v>1</v>
      </c>
      <c r="I39">
        <v>0</v>
      </c>
      <c r="J39">
        <v>0</v>
      </c>
      <c r="K39">
        <v>1</v>
      </c>
      <c r="L39">
        <v>0</v>
      </c>
      <c r="N39" s="112"/>
      <c r="O39" s="3" t="s">
        <v>61</v>
      </c>
      <c r="P39" s="4" t="s">
        <v>113</v>
      </c>
      <c r="Q39">
        <v>2</v>
      </c>
      <c r="R39">
        <v>1</v>
      </c>
      <c r="S39">
        <v>0</v>
      </c>
      <c r="T39">
        <v>0</v>
      </c>
      <c r="U39">
        <v>0</v>
      </c>
      <c r="V39">
        <v>1</v>
      </c>
      <c r="W39">
        <v>1</v>
      </c>
      <c r="X39">
        <v>1</v>
      </c>
      <c r="Y39">
        <v>0</v>
      </c>
      <c r="Z39" s="84"/>
      <c r="AA39" s="112"/>
    </row>
    <row r="40" spans="1:27" ht="13.5">
      <c r="A40" s="112"/>
      <c r="B40" s="3" t="s">
        <v>69</v>
      </c>
      <c r="C40" s="4" t="s">
        <v>20</v>
      </c>
      <c r="D40">
        <v>4</v>
      </c>
      <c r="E40">
        <v>4</v>
      </c>
      <c r="F40">
        <v>2</v>
      </c>
      <c r="G40">
        <v>3</v>
      </c>
      <c r="H40">
        <v>2</v>
      </c>
      <c r="I40">
        <v>0</v>
      </c>
      <c r="J40">
        <v>0</v>
      </c>
      <c r="K40">
        <v>3</v>
      </c>
      <c r="L40">
        <v>0</v>
      </c>
      <c r="N40" s="112"/>
      <c r="O40" s="3" t="s">
        <v>126</v>
      </c>
      <c r="P40" s="4" t="s">
        <v>114</v>
      </c>
      <c r="Q40">
        <v>2</v>
      </c>
      <c r="R40">
        <v>2</v>
      </c>
      <c r="S40">
        <v>1</v>
      </c>
      <c r="T40">
        <v>1</v>
      </c>
      <c r="U40">
        <v>1</v>
      </c>
      <c r="V40">
        <v>0</v>
      </c>
      <c r="W40">
        <v>1</v>
      </c>
      <c r="X40">
        <v>1</v>
      </c>
      <c r="Y40">
        <v>0</v>
      </c>
      <c r="Z40" s="84"/>
      <c r="AA40" s="112"/>
    </row>
    <row r="41" spans="1:27" ht="13.5">
      <c r="A41" s="112"/>
      <c r="B41" s="3" t="s">
        <v>63</v>
      </c>
      <c r="C41" s="4" t="s">
        <v>21</v>
      </c>
      <c r="D41">
        <v>3</v>
      </c>
      <c r="E41">
        <v>2</v>
      </c>
      <c r="F41">
        <v>1</v>
      </c>
      <c r="G41">
        <v>2</v>
      </c>
      <c r="H41">
        <v>2</v>
      </c>
      <c r="I41">
        <v>0</v>
      </c>
      <c r="J41">
        <v>0</v>
      </c>
      <c r="K41">
        <v>3</v>
      </c>
      <c r="L41">
        <v>0</v>
      </c>
      <c r="N41" s="112"/>
      <c r="O41" s="3" t="s">
        <v>63</v>
      </c>
      <c r="P41" s="4" t="s">
        <v>115</v>
      </c>
      <c r="Q41">
        <v>2</v>
      </c>
      <c r="R41">
        <v>1</v>
      </c>
      <c r="S41">
        <v>0</v>
      </c>
      <c r="T41">
        <v>1</v>
      </c>
      <c r="U41">
        <v>1</v>
      </c>
      <c r="V41">
        <v>1</v>
      </c>
      <c r="W41">
        <v>0</v>
      </c>
      <c r="X41">
        <v>0</v>
      </c>
      <c r="Y41">
        <v>6</v>
      </c>
      <c r="Z41" s="84"/>
      <c r="AA41" s="112"/>
    </row>
    <row r="42" spans="1:27" ht="13.5">
      <c r="A42" s="112"/>
      <c r="B42" s="3" t="s">
        <v>47</v>
      </c>
      <c r="C42" s="4" t="s">
        <v>22</v>
      </c>
      <c r="D42">
        <v>3</v>
      </c>
      <c r="E42">
        <v>3</v>
      </c>
      <c r="F42">
        <v>1</v>
      </c>
      <c r="G42">
        <v>1</v>
      </c>
      <c r="H42">
        <v>3</v>
      </c>
      <c r="I42">
        <v>0</v>
      </c>
      <c r="J42">
        <v>1</v>
      </c>
      <c r="K42">
        <v>4</v>
      </c>
      <c r="L42">
        <v>0</v>
      </c>
      <c r="N42" s="112"/>
      <c r="O42" s="3" t="s">
        <v>25</v>
      </c>
      <c r="P42" s="4" t="s">
        <v>197</v>
      </c>
      <c r="Q42">
        <v>1</v>
      </c>
      <c r="R42">
        <v>1</v>
      </c>
      <c r="S42">
        <v>0</v>
      </c>
      <c r="T42">
        <v>0</v>
      </c>
      <c r="U42">
        <v>0</v>
      </c>
      <c r="V42">
        <v>0</v>
      </c>
      <c r="W42">
        <v>1</v>
      </c>
      <c r="X42">
        <v>0</v>
      </c>
      <c r="Y42">
        <v>0</v>
      </c>
      <c r="Z42" s="84"/>
      <c r="AA42" s="112"/>
    </row>
    <row r="43" spans="1:27" ht="13.5">
      <c r="A43" s="112"/>
      <c r="B43" s="3" t="s">
        <v>26</v>
      </c>
      <c r="C43" s="4" t="s">
        <v>30</v>
      </c>
      <c r="D43">
        <v>3</v>
      </c>
      <c r="E43">
        <v>3</v>
      </c>
      <c r="F43">
        <v>2</v>
      </c>
      <c r="G43">
        <v>3</v>
      </c>
      <c r="H43">
        <v>2</v>
      </c>
      <c r="I43">
        <v>0</v>
      </c>
      <c r="J43">
        <v>0</v>
      </c>
      <c r="K43">
        <v>2</v>
      </c>
      <c r="L43">
        <v>0</v>
      </c>
      <c r="N43" s="112"/>
      <c r="O43" s="3" t="s">
        <v>203</v>
      </c>
      <c r="P43" s="4" t="s">
        <v>200</v>
      </c>
      <c r="Q43">
        <v>1</v>
      </c>
      <c r="R43">
        <v>1</v>
      </c>
      <c r="S43">
        <v>0</v>
      </c>
      <c r="T43">
        <v>0</v>
      </c>
      <c r="U43">
        <v>0</v>
      </c>
      <c r="V43">
        <v>0</v>
      </c>
      <c r="W43">
        <v>1</v>
      </c>
      <c r="X43">
        <v>0</v>
      </c>
      <c r="Y43">
        <v>0</v>
      </c>
      <c r="Z43" s="84"/>
      <c r="AA43" s="112"/>
    </row>
    <row r="44" spans="1:27" ht="13.5">
      <c r="A44" s="112"/>
      <c r="B44" s="3" t="s">
        <v>67</v>
      </c>
      <c r="C44" s="4" t="s">
        <v>31</v>
      </c>
      <c r="D44">
        <v>3</v>
      </c>
      <c r="E44">
        <v>3</v>
      </c>
      <c r="F44">
        <v>1</v>
      </c>
      <c r="G44">
        <v>2</v>
      </c>
      <c r="H44">
        <v>2</v>
      </c>
      <c r="I44">
        <v>0</v>
      </c>
      <c r="J44">
        <v>0</v>
      </c>
      <c r="K44">
        <v>2</v>
      </c>
      <c r="L44">
        <v>3</v>
      </c>
      <c r="N44" s="112"/>
      <c r="O44" s="3" t="s">
        <v>26</v>
      </c>
      <c r="P44" s="4" t="s">
        <v>198</v>
      </c>
      <c r="Q44">
        <v>2</v>
      </c>
      <c r="R44">
        <v>2</v>
      </c>
      <c r="S44">
        <v>2</v>
      </c>
      <c r="T44">
        <v>2</v>
      </c>
      <c r="U44">
        <v>0</v>
      </c>
      <c r="V44">
        <v>0</v>
      </c>
      <c r="W44">
        <v>0</v>
      </c>
      <c r="X44">
        <v>0</v>
      </c>
      <c r="Y44">
        <v>0</v>
      </c>
      <c r="Z44" s="84"/>
      <c r="AA44" s="112"/>
    </row>
    <row r="45" spans="1:27" ht="13.5">
      <c r="A45" s="112"/>
      <c r="B45" s="3" t="s">
        <v>66</v>
      </c>
      <c r="C45" s="4" t="s">
        <v>64</v>
      </c>
      <c r="D45">
        <v>3</v>
      </c>
      <c r="E45">
        <v>3</v>
      </c>
      <c r="F45">
        <v>3</v>
      </c>
      <c r="G45">
        <v>2</v>
      </c>
      <c r="H45">
        <v>2</v>
      </c>
      <c r="I45">
        <v>0</v>
      </c>
      <c r="J45">
        <v>0</v>
      </c>
      <c r="K45">
        <v>3</v>
      </c>
      <c r="L45">
        <v>0</v>
      </c>
      <c r="N45" s="112"/>
      <c r="O45" s="3" t="s">
        <v>109</v>
      </c>
      <c r="P45" s="4" t="s">
        <v>118</v>
      </c>
      <c r="Q45">
        <v>2</v>
      </c>
      <c r="R45">
        <v>2</v>
      </c>
      <c r="S45">
        <v>0</v>
      </c>
      <c r="T45">
        <v>0</v>
      </c>
      <c r="U45">
        <v>0</v>
      </c>
      <c r="V45">
        <v>0</v>
      </c>
      <c r="W45">
        <v>2</v>
      </c>
      <c r="X45">
        <v>0</v>
      </c>
      <c r="Y45">
        <v>0</v>
      </c>
      <c r="Z45" s="84"/>
      <c r="AA45" s="112"/>
    </row>
    <row r="46" spans="1:27" ht="13.5">
      <c r="A46" s="112"/>
      <c r="B46" s="3" t="s">
        <v>68</v>
      </c>
      <c r="C46" s="4" t="s">
        <v>65</v>
      </c>
      <c r="D46">
        <v>2</v>
      </c>
      <c r="E46">
        <v>2</v>
      </c>
      <c r="F46">
        <v>1</v>
      </c>
      <c r="G46">
        <v>0</v>
      </c>
      <c r="H46">
        <v>1</v>
      </c>
      <c r="I46">
        <v>0</v>
      </c>
      <c r="J46">
        <v>1</v>
      </c>
      <c r="K46">
        <v>2</v>
      </c>
      <c r="L46">
        <v>0</v>
      </c>
      <c r="N46" s="112"/>
      <c r="O46" s="3" t="s">
        <v>23</v>
      </c>
      <c r="P46" s="4" t="s">
        <v>199</v>
      </c>
      <c r="Q46">
        <v>1</v>
      </c>
      <c r="R46">
        <v>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84"/>
      <c r="AA46" s="112"/>
    </row>
    <row r="47" spans="1:27" ht="13.5">
      <c r="A47" s="112"/>
      <c r="B47" s="3"/>
      <c r="C47" s="4" t="s">
        <v>51</v>
      </c>
      <c r="D47">
        <v>1</v>
      </c>
      <c r="E47">
        <v>0</v>
      </c>
      <c r="F47">
        <v>0</v>
      </c>
      <c r="G47">
        <v>0</v>
      </c>
      <c r="H47">
        <v>1</v>
      </c>
      <c r="I47">
        <v>1</v>
      </c>
      <c r="J47">
        <v>0</v>
      </c>
      <c r="K47">
        <v>1</v>
      </c>
      <c r="L47">
        <v>0</v>
      </c>
      <c r="N47" s="112"/>
      <c r="O47" s="3"/>
      <c r="P47" s="4" t="s">
        <v>201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84"/>
      <c r="AA47" s="112"/>
    </row>
    <row r="48" spans="1:27" ht="13.5">
      <c r="A48" s="112"/>
      <c r="B48" s="3"/>
      <c r="C48" s="4"/>
      <c r="N48" s="112"/>
      <c r="O48" s="3" t="s">
        <v>27</v>
      </c>
      <c r="P48" s="4" t="s">
        <v>174</v>
      </c>
      <c r="Q48">
        <v>1</v>
      </c>
      <c r="R48">
        <v>1</v>
      </c>
      <c r="S48">
        <v>0</v>
      </c>
      <c r="T48">
        <v>0</v>
      </c>
      <c r="U48">
        <v>0</v>
      </c>
      <c r="V48">
        <v>0</v>
      </c>
      <c r="W48">
        <v>1</v>
      </c>
      <c r="X48">
        <v>0</v>
      </c>
      <c r="Y48">
        <v>0</v>
      </c>
      <c r="Z48" s="84"/>
      <c r="AA48" s="112"/>
    </row>
    <row r="49" spans="1:27" ht="13.5">
      <c r="A49" s="112"/>
      <c r="B49" s="3"/>
      <c r="C49" s="4"/>
      <c r="N49" s="112"/>
      <c r="O49" s="3"/>
      <c r="P49" s="4" t="s">
        <v>189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</v>
      </c>
      <c r="Z49" s="84"/>
      <c r="AA49" s="112"/>
    </row>
    <row r="50" spans="1:27" ht="13.5">
      <c r="A50" s="112"/>
      <c r="B50" s="3"/>
      <c r="C50" s="4"/>
      <c r="N50" s="112"/>
      <c r="O50" s="3"/>
      <c r="P50" s="4"/>
      <c r="Z50" s="18"/>
      <c r="AA50" s="112"/>
    </row>
    <row r="51" spans="1:27" ht="13.5">
      <c r="A51" s="112"/>
      <c r="B51" s="3"/>
      <c r="C51" s="4" t="s">
        <v>281</v>
      </c>
      <c r="D51" s="1" t="s">
        <v>284</v>
      </c>
      <c r="E51" s="1" t="s">
        <v>285</v>
      </c>
      <c r="F51" s="1" t="s">
        <v>5</v>
      </c>
      <c r="G51" s="1" t="s">
        <v>7</v>
      </c>
      <c r="H51" s="1" t="s">
        <v>9</v>
      </c>
      <c r="I51" s="1" t="s">
        <v>13</v>
      </c>
      <c r="J51" s="1" t="s">
        <v>282</v>
      </c>
      <c r="K51" s="1" t="s">
        <v>283</v>
      </c>
      <c r="L51" s="1" t="s">
        <v>289</v>
      </c>
      <c r="M51" s="1"/>
      <c r="N51" s="112"/>
      <c r="O51" s="3"/>
      <c r="P51" s="4" t="s">
        <v>281</v>
      </c>
      <c r="Q51" s="1" t="s">
        <v>284</v>
      </c>
      <c r="R51" s="1" t="s">
        <v>285</v>
      </c>
      <c r="S51" s="1" t="s">
        <v>5</v>
      </c>
      <c r="T51" s="1" t="s">
        <v>7</v>
      </c>
      <c r="U51" s="1" t="s">
        <v>9</v>
      </c>
      <c r="V51" s="1" t="s">
        <v>13</v>
      </c>
      <c r="W51" s="1" t="s">
        <v>282</v>
      </c>
      <c r="X51" s="1" t="s">
        <v>283</v>
      </c>
      <c r="Y51" s="1" t="s">
        <v>289</v>
      </c>
      <c r="Z51" s="18"/>
      <c r="AA51" s="112"/>
    </row>
    <row r="52" spans="1:27" ht="13.5">
      <c r="A52" s="112"/>
      <c r="B52" s="3"/>
      <c r="C52" s="4" t="s">
        <v>451</v>
      </c>
      <c r="D52">
        <v>3</v>
      </c>
      <c r="E52">
        <v>45</v>
      </c>
      <c r="F52">
        <v>14</v>
      </c>
      <c r="G52">
        <v>2</v>
      </c>
      <c r="H52">
        <v>3</v>
      </c>
      <c r="I52">
        <v>2</v>
      </c>
      <c r="J52">
        <v>0</v>
      </c>
      <c r="K52">
        <v>0</v>
      </c>
      <c r="L52">
        <v>0</v>
      </c>
      <c r="N52" s="112"/>
      <c r="O52" s="3"/>
      <c r="P52" s="4" t="s">
        <v>454</v>
      </c>
      <c r="Q52">
        <v>2</v>
      </c>
      <c r="R52">
        <v>67</v>
      </c>
      <c r="S52">
        <v>14</v>
      </c>
      <c r="T52">
        <v>3</v>
      </c>
      <c r="U52">
        <v>6</v>
      </c>
      <c r="V52">
        <v>3</v>
      </c>
      <c r="W52">
        <v>9</v>
      </c>
      <c r="X52">
        <v>4</v>
      </c>
      <c r="Y52">
        <v>0</v>
      </c>
      <c r="Z52" s="18"/>
      <c r="AA52" s="112"/>
    </row>
    <row r="53" spans="1:27" ht="13.5">
      <c r="A53" s="112"/>
      <c r="B53" s="3"/>
      <c r="C53" s="4"/>
      <c r="N53" s="112"/>
      <c r="O53" s="3"/>
      <c r="P53" s="4" t="s">
        <v>222</v>
      </c>
      <c r="Q53">
        <v>1</v>
      </c>
      <c r="R53">
        <v>25</v>
      </c>
      <c r="S53">
        <v>8</v>
      </c>
      <c r="T53">
        <v>1</v>
      </c>
      <c r="U53">
        <v>3</v>
      </c>
      <c r="V53">
        <v>1</v>
      </c>
      <c r="W53">
        <v>2</v>
      </c>
      <c r="X53">
        <v>1</v>
      </c>
      <c r="Y53">
        <v>0</v>
      </c>
      <c r="Z53" s="18"/>
      <c r="AA53" s="112"/>
    </row>
    <row r="54" spans="1:27" ht="13.5">
      <c r="A54" s="112"/>
      <c r="B54" s="3"/>
      <c r="C54" s="4"/>
      <c r="N54" s="112"/>
      <c r="O54" s="3"/>
      <c r="P54" s="4"/>
      <c r="Z54" s="18"/>
      <c r="AA54" s="112"/>
    </row>
    <row r="55" spans="1:27" ht="9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spans="1:27" ht="14.25" thickBot="1">
      <c r="A56" s="112"/>
      <c r="B56" t="s">
        <v>71</v>
      </c>
      <c r="N56" s="112"/>
      <c r="O56" t="s">
        <v>205</v>
      </c>
      <c r="AA56" s="112"/>
    </row>
    <row r="57" spans="1:27" ht="24.75" customHeight="1">
      <c r="A57" s="112"/>
      <c r="C57" s="6"/>
      <c r="D57" s="7">
        <v>1</v>
      </c>
      <c r="E57" s="7">
        <v>2</v>
      </c>
      <c r="F57" s="7">
        <v>3</v>
      </c>
      <c r="G57" s="7">
        <v>4</v>
      </c>
      <c r="H57" s="7">
        <v>5</v>
      </c>
      <c r="I57" s="8" t="s">
        <v>0</v>
      </c>
      <c r="J57" s="5"/>
      <c r="K57" s="2"/>
      <c r="N57" s="112"/>
      <c r="P57" s="6"/>
      <c r="Q57" s="7">
        <v>1</v>
      </c>
      <c r="R57" s="7">
        <v>2</v>
      </c>
      <c r="S57" s="7">
        <v>3</v>
      </c>
      <c r="T57" s="7">
        <v>4</v>
      </c>
      <c r="U57" s="7">
        <v>5</v>
      </c>
      <c r="V57" s="8" t="s">
        <v>0</v>
      </c>
      <c r="W57" s="5"/>
      <c r="X57" s="2"/>
      <c r="Z57" s="84"/>
      <c r="AA57" s="112"/>
    </row>
    <row r="58" spans="1:27" ht="24.75" customHeight="1">
      <c r="A58" s="112"/>
      <c r="C58" s="9" t="s">
        <v>75</v>
      </c>
      <c r="D58" s="10">
        <v>0</v>
      </c>
      <c r="E58" s="10">
        <v>0</v>
      </c>
      <c r="F58" s="10">
        <v>0</v>
      </c>
      <c r="G58" s="10"/>
      <c r="H58" s="10"/>
      <c r="I58" s="11">
        <v>0</v>
      </c>
      <c r="J58" s="5"/>
      <c r="K58" s="2"/>
      <c r="N58" s="112"/>
      <c r="P58" s="9" t="s">
        <v>85</v>
      </c>
      <c r="Q58" s="10">
        <v>4</v>
      </c>
      <c r="R58" s="10">
        <v>2</v>
      </c>
      <c r="S58" s="10">
        <v>0</v>
      </c>
      <c r="T58" s="10">
        <v>13</v>
      </c>
      <c r="U58" s="10"/>
      <c r="V58" s="11">
        <v>19</v>
      </c>
      <c r="W58" s="5"/>
      <c r="X58" s="2"/>
      <c r="Z58" s="84"/>
      <c r="AA58" s="112"/>
    </row>
    <row r="59" spans="1:27" ht="24.75" customHeight="1" thickBot="1">
      <c r="A59" s="112"/>
      <c r="C59" s="12" t="s">
        <v>76</v>
      </c>
      <c r="D59" s="13">
        <v>0</v>
      </c>
      <c r="E59" s="13">
        <v>0</v>
      </c>
      <c r="F59" s="13" t="s">
        <v>77</v>
      </c>
      <c r="G59" s="13"/>
      <c r="H59" s="13"/>
      <c r="I59" s="14">
        <v>7</v>
      </c>
      <c r="J59" s="5"/>
      <c r="K59" s="2"/>
      <c r="N59" s="112"/>
      <c r="P59" s="12" t="s">
        <v>59</v>
      </c>
      <c r="Q59" s="13">
        <v>4</v>
      </c>
      <c r="R59" s="13">
        <v>0</v>
      </c>
      <c r="S59" s="13">
        <v>1</v>
      </c>
      <c r="T59" s="13">
        <v>4</v>
      </c>
      <c r="U59" s="13"/>
      <c r="V59" s="14">
        <v>9</v>
      </c>
      <c r="W59" s="5"/>
      <c r="X59" s="2"/>
      <c r="Z59" s="84"/>
      <c r="AA59" s="112"/>
    </row>
    <row r="60" spans="1:27" ht="13.5">
      <c r="A60" s="112"/>
      <c r="N60" s="112"/>
      <c r="Z60" s="84"/>
      <c r="AA60" s="112"/>
    </row>
    <row r="61" spans="1:27" ht="13.5">
      <c r="A61" s="112"/>
      <c r="C61" t="s">
        <v>3</v>
      </c>
      <c r="D61" t="s">
        <v>83</v>
      </c>
      <c r="N61" s="112"/>
      <c r="P61" t="s">
        <v>3</v>
      </c>
      <c r="Q61" t="s">
        <v>208</v>
      </c>
      <c r="Z61" s="84"/>
      <c r="AA61" s="112"/>
    </row>
    <row r="62" spans="1:27" ht="13.5">
      <c r="A62" s="112"/>
      <c r="C62" t="s">
        <v>2</v>
      </c>
      <c r="D62" t="s">
        <v>84</v>
      </c>
      <c r="N62" s="112"/>
      <c r="P62" t="s">
        <v>2</v>
      </c>
      <c r="Q62" t="s">
        <v>211</v>
      </c>
      <c r="Z62" s="84"/>
      <c r="AA62" s="112"/>
    </row>
    <row r="63" spans="1:27" ht="13.5">
      <c r="A63" s="112"/>
      <c r="N63" s="112"/>
      <c r="P63" t="s">
        <v>129</v>
      </c>
      <c r="Q63" t="s">
        <v>209</v>
      </c>
      <c r="Z63" s="84"/>
      <c r="AA63" s="112"/>
    </row>
    <row r="64" spans="1:27" ht="13.5">
      <c r="A64" s="112"/>
      <c r="N64" s="112"/>
      <c r="Z64" s="84"/>
      <c r="AA64" s="112"/>
    </row>
    <row r="65" spans="1:27" ht="13.5">
      <c r="A65" s="112"/>
      <c r="C65" s="1" t="s">
        <v>4</v>
      </c>
      <c r="D65" s="1" t="s">
        <v>5</v>
      </c>
      <c r="E65" s="1" t="s">
        <v>6</v>
      </c>
      <c r="F65" s="1" t="s">
        <v>7</v>
      </c>
      <c r="G65" s="1" t="s">
        <v>8</v>
      </c>
      <c r="H65" s="1" t="s">
        <v>11</v>
      </c>
      <c r="I65" s="1" t="s">
        <v>9</v>
      </c>
      <c r="J65" s="1" t="s">
        <v>13</v>
      </c>
      <c r="K65" s="1" t="s">
        <v>10</v>
      </c>
      <c r="L65" s="1" t="s">
        <v>12</v>
      </c>
      <c r="M65" s="1"/>
      <c r="N65" s="112"/>
      <c r="P65" s="1" t="s">
        <v>4</v>
      </c>
      <c r="Q65" s="1" t="s">
        <v>5</v>
      </c>
      <c r="R65" s="1" t="s">
        <v>6</v>
      </c>
      <c r="S65" s="1" t="s">
        <v>7</v>
      </c>
      <c r="T65" s="1" t="s">
        <v>8</v>
      </c>
      <c r="U65" s="1" t="s">
        <v>11</v>
      </c>
      <c r="V65" s="1" t="s">
        <v>9</v>
      </c>
      <c r="W65" s="1" t="s">
        <v>13</v>
      </c>
      <c r="X65" s="1" t="s">
        <v>10</v>
      </c>
      <c r="Y65" s="1" t="s">
        <v>12</v>
      </c>
      <c r="Z65" s="84"/>
      <c r="AA65" s="112"/>
    </row>
    <row r="66" spans="1:27" ht="13.5">
      <c r="A66" s="112"/>
      <c r="B66" s="3" t="s">
        <v>23</v>
      </c>
      <c r="C66" s="4" t="s">
        <v>18</v>
      </c>
      <c r="D66">
        <v>2</v>
      </c>
      <c r="E66">
        <v>2</v>
      </c>
      <c r="F66">
        <v>1</v>
      </c>
      <c r="G66">
        <v>0</v>
      </c>
      <c r="H66">
        <v>1</v>
      </c>
      <c r="I66">
        <v>0</v>
      </c>
      <c r="J66">
        <v>0</v>
      </c>
      <c r="K66">
        <v>1</v>
      </c>
      <c r="L66">
        <v>0</v>
      </c>
      <c r="N66" s="112"/>
      <c r="O66" s="3" t="s">
        <v>202</v>
      </c>
      <c r="P66" s="4" t="s">
        <v>146</v>
      </c>
      <c r="Q66">
        <v>4</v>
      </c>
      <c r="R66">
        <v>3</v>
      </c>
      <c r="S66">
        <v>1</v>
      </c>
      <c r="T66">
        <v>0</v>
      </c>
      <c r="U66">
        <v>3</v>
      </c>
      <c r="V66">
        <v>1</v>
      </c>
      <c r="W66">
        <v>1</v>
      </c>
      <c r="X66">
        <v>4</v>
      </c>
      <c r="Y66">
        <v>0</v>
      </c>
      <c r="Z66" s="84"/>
      <c r="AA66" s="112"/>
    </row>
    <row r="67" spans="1:27" ht="13.5">
      <c r="A67" s="112"/>
      <c r="B67" s="3" t="s">
        <v>79</v>
      </c>
      <c r="C67" s="4" t="s">
        <v>19</v>
      </c>
      <c r="D67">
        <v>2</v>
      </c>
      <c r="E67">
        <v>2</v>
      </c>
      <c r="F67">
        <v>0</v>
      </c>
      <c r="G67">
        <v>1</v>
      </c>
      <c r="H67">
        <v>1</v>
      </c>
      <c r="I67">
        <v>0</v>
      </c>
      <c r="J67">
        <v>0</v>
      </c>
      <c r="K67">
        <v>1</v>
      </c>
      <c r="L67">
        <v>0</v>
      </c>
      <c r="N67" s="112"/>
      <c r="O67" s="3" t="s">
        <v>28</v>
      </c>
      <c r="P67" s="4" t="s">
        <v>113</v>
      </c>
      <c r="Q67">
        <v>4</v>
      </c>
      <c r="R67">
        <v>4</v>
      </c>
      <c r="S67">
        <v>2</v>
      </c>
      <c r="T67">
        <v>3</v>
      </c>
      <c r="U67">
        <v>4</v>
      </c>
      <c r="V67">
        <v>0</v>
      </c>
      <c r="W67">
        <v>0</v>
      </c>
      <c r="X67">
        <v>4</v>
      </c>
      <c r="Y67">
        <v>0</v>
      </c>
      <c r="Z67" s="84"/>
      <c r="AA67" s="112"/>
    </row>
    <row r="68" spans="1:27" ht="13.5">
      <c r="A68" s="112"/>
      <c r="B68" s="3" t="s">
        <v>69</v>
      </c>
      <c r="C68" s="4" t="s">
        <v>20</v>
      </c>
      <c r="D68">
        <v>2</v>
      </c>
      <c r="E68">
        <v>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N68" s="112"/>
      <c r="O68" s="3" t="s">
        <v>37</v>
      </c>
      <c r="P68" s="4" t="s">
        <v>114</v>
      </c>
      <c r="Q68">
        <v>4</v>
      </c>
      <c r="R68">
        <v>3</v>
      </c>
      <c r="S68">
        <v>1</v>
      </c>
      <c r="T68">
        <v>2</v>
      </c>
      <c r="U68">
        <v>2</v>
      </c>
      <c r="V68">
        <v>1</v>
      </c>
      <c r="W68">
        <v>0</v>
      </c>
      <c r="X68">
        <v>1</v>
      </c>
      <c r="Y68">
        <v>2</v>
      </c>
      <c r="Z68" s="84"/>
      <c r="AA68" s="112"/>
    </row>
    <row r="69" spans="1:27" ht="13.5">
      <c r="A69" s="112"/>
      <c r="B69" s="3" t="s">
        <v>80</v>
      </c>
      <c r="C69" s="4" t="s">
        <v>21</v>
      </c>
      <c r="D69">
        <v>2</v>
      </c>
      <c r="E69">
        <v>1</v>
      </c>
      <c r="F69">
        <v>0</v>
      </c>
      <c r="G69">
        <v>0</v>
      </c>
      <c r="H69">
        <v>1</v>
      </c>
      <c r="I69">
        <v>0</v>
      </c>
      <c r="J69">
        <v>1</v>
      </c>
      <c r="K69">
        <v>3</v>
      </c>
      <c r="L69">
        <v>1</v>
      </c>
      <c r="N69" s="112"/>
      <c r="O69" s="3" t="s">
        <v>24</v>
      </c>
      <c r="P69" s="4" t="s">
        <v>115</v>
      </c>
      <c r="Q69">
        <v>4</v>
      </c>
      <c r="R69">
        <v>4</v>
      </c>
      <c r="S69">
        <v>2</v>
      </c>
      <c r="T69">
        <v>1</v>
      </c>
      <c r="U69">
        <v>2</v>
      </c>
      <c r="V69">
        <v>0</v>
      </c>
      <c r="W69">
        <v>1</v>
      </c>
      <c r="X69">
        <v>3</v>
      </c>
      <c r="Y69">
        <v>2</v>
      </c>
      <c r="Z69" s="84"/>
      <c r="AA69" s="112"/>
    </row>
    <row r="70" spans="1:27" ht="13.5">
      <c r="A70" s="112"/>
      <c r="B70" s="3" t="s">
        <v>47</v>
      </c>
      <c r="C70" s="4" t="s">
        <v>22</v>
      </c>
      <c r="D70">
        <v>2</v>
      </c>
      <c r="E70">
        <v>2</v>
      </c>
      <c r="F70">
        <v>0</v>
      </c>
      <c r="G70">
        <v>1</v>
      </c>
      <c r="H70">
        <v>1</v>
      </c>
      <c r="I70">
        <v>0</v>
      </c>
      <c r="J70">
        <v>1</v>
      </c>
      <c r="K70">
        <v>0</v>
      </c>
      <c r="L70">
        <v>0</v>
      </c>
      <c r="N70" s="112"/>
      <c r="O70" s="3" t="s">
        <v>26</v>
      </c>
      <c r="P70" s="4" t="s">
        <v>116</v>
      </c>
      <c r="Q70">
        <v>3</v>
      </c>
      <c r="R70">
        <v>3</v>
      </c>
      <c r="S70">
        <v>1</v>
      </c>
      <c r="T70">
        <v>1</v>
      </c>
      <c r="U70">
        <v>2</v>
      </c>
      <c r="V70">
        <v>0</v>
      </c>
      <c r="W70">
        <v>1</v>
      </c>
      <c r="X70">
        <v>1</v>
      </c>
      <c r="Y70">
        <v>0</v>
      </c>
      <c r="Z70" s="84"/>
      <c r="AA70" s="112"/>
    </row>
    <row r="71" spans="1:27" ht="13.5">
      <c r="A71" s="112"/>
      <c r="B71" s="3" t="s">
        <v>26</v>
      </c>
      <c r="C71" s="4" t="s">
        <v>30</v>
      </c>
      <c r="D71">
        <v>2</v>
      </c>
      <c r="E71">
        <v>2</v>
      </c>
      <c r="F71">
        <v>0</v>
      </c>
      <c r="G71">
        <v>2</v>
      </c>
      <c r="H71">
        <v>1</v>
      </c>
      <c r="I71">
        <v>0</v>
      </c>
      <c r="J71">
        <v>1</v>
      </c>
      <c r="K71">
        <v>0</v>
      </c>
      <c r="L71">
        <v>0</v>
      </c>
      <c r="N71" s="112"/>
      <c r="O71" s="3"/>
      <c r="P71" s="4" t="s">
        <v>189</v>
      </c>
      <c r="Q71">
        <v>1</v>
      </c>
      <c r="R71">
        <v>1</v>
      </c>
      <c r="S71">
        <v>1</v>
      </c>
      <c r="T71">
        <v>0</v>
      </c>
      <c r="U71">
        <v>1</v>
      </c>
      <c r="V71">
        <v>0</v>
      </c>
      <c r="W71">
        <v>0</v>
      </c>
      <c r="X71">
        <v>2</v>
      </c>
      <c r="Y71">
        <v>0</v>
      </c>
      <c r="Z71" s="84"/>
      <c r="AA71" s="112"/>
    </row>
    <row r="72" spans="1:27" ht="13.5">
      <c r="A72" s="112"/>
      <c r="B72" s="3" t="s">
        <v>67</v>
      </c>
      <c r="C72" s="4" t="s">
        <v>31</v>
      </c>
      <c r="D72">
        <v>2</v>
      </c>
      <c r="E72">
        <v>2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N72" s="112"/>
      <c r="O72" s="3" t="s">
        <v>46</v>
      </c>
      <c r="P72" s="4" t="s">
        <v>206</v>
      </c>
      <c r="Q72">
        <v>3</v>
      </c>
      <c r="R72">
        <v>3</v>
      </c>
      <c r="S72">
        <v>2</v>
      </c>
      <c r="T72">
        <v>2</v>
      </c>
      <c r="U72">
        <v>2</v>
      </c>
      <c r="V72">
        <v>0</v>
      </c>
      <c r="W72">
        <v>0</v>
      </c>
      <c r="X72">
        <v>1</v>
      </c>
      <c r="Y72">
        <v>3</v>
      </c>
      <c r="Z72" s="84"/>
      <c r="AA72" s="112"/>
    </row>
    <row r="73" spans="1:27" ht="13.5">
      <c r="A73" s="112"/>
      <c r="B73" s="3" t="s">
        <v>81</v>
      </c>
      <c r="C73" s="4" t="s">
        <v>82</v>
      </c>
      <c r="D73">
        <v>2</v>
      </c>
      <c r="E73">
        <v>2</v>
      </c>
      <c r="F73">
        <v>0</v>
      </c>
      <c r="G73">
        <v>1</v>
      </c>
      <c r="H73">
        <v>1</v>
      </c>
      <c r="I73">
        <v>0</v>
      </c>
      <c r="J73">
        <v>0</v>
      </c>
      <c r="K73">
        <v>1</v>
      </c>
      <c r="L73">
        <v>0</v>
      </c>
      <c r="N73" s="112"/>
      <c r="O73" s="3"/>
      <c r="P73" s="4" t="s">
        <v>201</v>
      </c>
      <c r="Q73">
        <v>1</v>
      </c>
      <c r="R73">
        <v>1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84"/>
      <c r="AA73" s="112"/>
    </row>
    <row r="74" spans="1:27" ht="13.5">
      <c r="A74" s="112"/>
      <c r="B74" s="3" t="s">
        <v>66</v>
      </c>
      <c r="C74" s="4" t="s">
        <v>94</v>
      </c>
      <c r="D74">
        <v>1</v>
      </c>
      <c r="E74">
        <v>1</v>
      </c>
      <c r="F74">
        <v>1</v>
      </c>
      <c r="G74">
        <v>1</v>
      </c>
      <c r="H74">
        <v>1</v>
      </c>
      <c r="I74">
        <v>0</v>
      </c>
      <c r="J74">
        <v>0</v>
      </c>
      <c r="K74">
        <v>0</v>
      </c>
      <c r="L74">
        <v>0</v>
      </c>
      <c r="N74" s="112"/>
      <c r="O74" s="3" t="s">
        <v>109</v>
      </c>
      <c r="P74" s="4" t="s">
        <v>118</v>
      </c>
      <c r="Q74">
        <v>4</v>
      </c>
      <c r="R74">
        <v>2</v>
      </c>
      <c r="S74">
        <v>2</v>
      </c>
      <c r="T74">
        <v>1</v>
      </c>
      <c r="U74">
        <v>1</v>
      </c>
      <c r="V74">
        <v>2</v>
      </c>
      <c r="W74">
        <v>0</v>
      </c>
      <c r="X74">
        <v>4</v>
      </c>
      <c r="Y74">
        <v>0</v>
      </c>
      <c r="Z74" s="84"/>
      <c r="AA74" s="112"/>
    </row>
    <row r="75" spans="1:27" ht="13.5">
      <c r="A75" s="112"/>
      <c r="B75" s="3"/>
      <c r="C75" s="4"/>
      <c r="N75" s="112"/>
      <c r="O75" s="3" t="s">
        <v>23</v>
      </c>
      <c r="P75" s="4" t="s">
        <v>207</v>
      </c>
      <c r="Q75">
        <v>2</v>
      </c>
      <c r="R75">
        <v>2</v>
      </c>
      <c r="S75">
        <v>0</v>
      </c>
      <c r="T75">
        <v>0</v>
      </c>
      <c r="U75">
        <v>0</v>
      </c>
      <c r="V75">
        <v>0</v>
      </c>
      <c r="W75">
        <v>2</v>
      </c>
      <c r="X75">
        <v>0</v>
      </c>
      <c r="Y75">
        <v>0</v>
      </c>
      <c r="Z75" s="84"/>
      <c r="AA75" s="112"/>
    </row>
    <row r="76" spans="1:27" ht="13.5">
      <c r="A76" s="112"/>
      <c r="B76" s="3"/>
      <c r="C76" s="4"/>
      <c r="N76" s="112"/>
      <c r="O76" s="3"/>
      <c r="P76" s="4" t="s">
        <v>200</v>
      </c>
      <c r="Q76">
        <v>2</v>
      </c>
      <c r="R76">
        <v>2</v>
      </c>
      <c r="S76">
        <v>1</v>
      </c>
      <c r="T76">
        <v>1</v>
      </c>
      <c r="U76">
        <v>1</v>
      </c>
      <c r="V76">
        <v>0</v>
      </c>
      <c r="W76">
        <v>1</v>
      </c>
      <c r="X76">
        <v>1</v>
      </c>
      <c r="Y76">
        <v>0</v>
      </c>
      <c r="Z76" s="84"/>
      <c r="AA76" s="112"/>
    </row>
    <row r="77" spans="1:27" ht="13.5">
      <c r="A77" s="112"/>
      <c r="B77" s="3"/>
      <c r="C77" s="4"/>
      <c r="N77" s="112"/>
      <c r="O77" s="3" t="s">
        <v>27</v>
      </c>
      <c r="P77" s="4" t="s">
        <v>174</v>
      </c>
      <c r="Q77">
        <v>2</v>
      </c>
      <c r="R77">
        <v>2</v>
      </c>
      <c r="S77">
        <v>0</v>
      </c>
      <c r="T77">
        <v>0</v>
      </c>
      <c r="U77">
        <v>0</v>
      </c>
      <c r="V77">
        <v>0</v>
      </c>
      <c r="W77">
        <v>2</v>
      </c>
      <c r="X77">
        <v>0</v>
      </c>
      <c r="Y77">
        <v>0</v>
      </c>
      <c r="Z77" s="84"/>
      <c r="AA77" s="112"/>
    </row>
    <row r="78" spans="1:27" ht="13.5">
      <c r="A78" s="112"/>
      <c r="B78" s="3"/>
      <c r="C78" s="4"/>
      <c r="N78" s="112"/>
      <c r="O78" s="3"/>
      <c r="P78" s="4" t="s">
        <v>175</v>
      </c>
      <c r="Q78">
        <v>1</v>
      </c>
      <c r="R78">
        <v>1</v>
      </c>
      <c r="S78">
        <v>1</v>
      </c>
      <c r="T78">
        <v>1</v>
      </c>
      <c r="U78">
        <v>1</v>
      </c>
      <c r="V78">
        <v>0</v>
      </c>
      <c r="W78">
        <v>0</v>
      </c>
      <c r="X78">
        <v>2</v>
      </c>
      <c r="Y78">
        <v>0</v>
      </c>
      <c r="Z78" s="84"/>
      <c r="AA78" s="112"/>
    </row>
    <row r="79" spans="1:27" ht="13.5">
      <c r="A79" s="112"/>
      <c r="B79" s="3"/>
      <c r="C79" s="4"/>
      <c r="N79" s="112"/>
      <c r="O79" s="3"/>
      <c r="P79" s="4"/>
      <c r="Z79" s="18"/>
      <c r="AA79" s="112"/>
    </row>
    <row r="80" spans="1:27" ht="13.5">
      <c r="A80" s="112"/>
      <c r="B80" s="3"/>
      <c r="C80" s="4" t="s">
        <v>281</v>
      </c>
      <c r="D80" s="1" t="s">
        <v>284</v>
      </c>
      <c r="E80" s="1" t="s">
        <v>285</v>
      </c>
      <c r="F80" s="1" t="s">
        <v>5</v>
      </c>
      <c r="G80" s="1" t="s">
        <v>7</v>
      </c>
      <c r="H80" s="1" t="s">
        <v>9</v>
      </c>
      <c r="I80" s="1" t="s">
        <v>13</v>
      </c>
      <c r="J80" s="1" t="s">
        <v>282</v>
      </c>
      <c r="K80" s="1" t="s">
        <v>283</v>
      </c>
      <c r="L80" s="1" t="s">
        <v>289</v>
      </c>
      <c r="M80" s="1"/>
      <c r="N80" s="112"/>
      <c r="O80" s="3"/>
      <c r="P80" s="4" t="s">
        <v>281</v>
      </c>
      <c r="Q80" s="1" t="s">
        <v>284</v>
      </c>
      <c r="R80" s="1" t="s">
        <v>285</v>
      </c>
      <c r="S80" s="1" t="s">
        <v>5</v>
      </c>
      <c r="T80" s="1" t="s">
        <v>7</v>
      </c>
      <c r="U80" s="1" t="s">
        <v>9</v>
      </c>
      <c r="V80" s="1" t="s">
        <v>13</v>
      </c>
      <c r="W80" s="1" t="s">
        <v>282</v>
      </c>
      <c r="X80" s="1" t="s">
        <v>283</v>
      </c>
      <c r="Y80" s="1" t="s">
        <v>289</v>
      </c>
      <c r="Z80" s="18"/>
      <c r="AA80" s="112"/>
    </row>
    <row r="81" spans="1:27" ht="13.5">
      <c r="A81" s="112"/>
      <c r="B81" s="3"/>
      <c r="C81" s="4" t="s">
        <v>450</v>
      </c>
      <c r="D81">
        <v>3</v>
      </c>
      <c r="E81">
        <v>44</v>
      </c>
      <c r="F81">
        <v>12</v>
      </c>
      <c r="G81">
        <v>2</v>
      </c>
      <c r="H81">
        <v>2</v>
      </c>
      <c r="I81">
        <v>4</v>
      </c>
      <c r="J81">
        <v>0</v>
      </c>
      <c r="K81">
        <v>0</v>
      </c>
      <c r="L81">
        <v>0</v>
      </c>
      <c r="N81" s="112"/>
      <c r="O81" s="3"/>
      <c r="P81" s="4" t="s">
        <v>455</v>
      </c>
      <c r="Q81">
        <v>4</v>
      </c>
      <c r="R81">
        <v>84</v>
      </c>
      <c r="S81">
        <v>22</v>
      </c>
      <c r="T81">
        <v>5</v>
      </c>
      <c r="U81">
        <v>1</v>
      </c>
      <c r="V81">
        <v>5</v>
      </c>
      <c r="W81">
        <v>9</v>
      </c>
      <c r="X81">
        <v>2</v>
      </c>
      <c r="Y81">
        <v>0</v>
      </c>
      <c r="Z81" s="18"/>
      <c r="AA81" s="112"/>
    </row>
    <row r="82" spans="1:27" ht="13.5">
      <c r="A82" s="112"/>
      <c r="B82" s="3"/>
      <c r="C82" s="4"/>
      <c r="N82" s="112"/>
      <c r="O82" s="3"/>
      <c r="P82" s="4"/>
      <c r="Z82" s="18"/>
      <c r="AA82" s="112"/>
    </row>
    <row r="83" spans="1:27" ht="9" customHeight="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</row>
    <row r="84" spans="1:27" ht="14.25" thickBot="1">
      <c r="A84" s="112"/>
      <c r="B84" t="s">
        <v>105</v>
      </c>
      <c r="N84" s="112"/>
      <c r="O84" t="s">
        <v>212</v>
      </c>
      <c r="AA84" s="112"/>
    </row>
    <row r="85" spans="1:27" ht="24.75" customHeight="1">
      <c r="A85" s="112"/>
      <c r="C85" s="6"/>
      <c r="D85" s="7">
        <v>1</v>
      </c>
      <c r="E85" s="7">
        <v>2</v>
      </c>
      <c r="F85" s="7">
        <v>3</v>
      </c>
      <c r="G85" s="7">
        <v>4</v>
      </c>
      <c r="H85" s="7">
        <v>5</v>
      </c>
      <c r="I85" s="8" t="s">
        <v>0</v>
      </c>
      <c r="J85" s="5"/>
      <c r="K85" s="2"/>
      <c r="N85" s="112"/>
      <c r="P85" s="6"/>
      <c r="Q85" s="7">
        <v>1</v>
      </c>
      <c r="R85" s="7">
        <v>2</v>
      </c>
      <c r="S85" s="7">
        <v>3</v>
      </c>
      <c r="T85" s="7">
        <v>4</v>
      </c>
      <c r="U85" s="7">
        <v>5</v>
      </c>
      <c r="V85" s="8" t="s">
        <v>0</v>
      </c>
      <c r="W85" s="5"/>
      <c r="X85" s="2"/>
      <c r="Z85" s="84"/>
      <c r="AA85" s="112"/>
    </row>
    <row r="86" spans="1:27" ht="24.75" customHeight="1">
      <c r="A86" s="112"/>
      <c r="C86" s="9" t="s">
        <v>85</v>
      </c>
      <c r="D86" s="10">
        <v>0</v>
      </c>
      <c r="E86" s="10">
        <v>4</v>
      </c>
      <c r="F86" s="10">
        <v>0</v>
      </c>
      <c r="G86" s="10"/>
      <c r="H86" s="10"/>
      <c r="I86" s="11">
        <v>4</v>
      </c>
      <c r="J86" s="5"/>
      <c r="K86" s="2"/>
      <c r="N86" s="112"/>
      <c r="P86" s="9" t="s">
        <v>213</v>
      </c>
      <c r="Q86" s="10">
        <v>6</v>
      </c>
      <c r="R86" s="10">
        <v>2</v>
      </c>
      <c r="S86" s="10">
        <v>11</v>
      </c>
      <c r="T86" s="10"/>
      <c r="U86" s="10"/>
      <c r="V86" s="11">
        <v>19</v>
      </c>
      <c r="W86" s="5"/>
      <c r="X86" s="2"/>
      <c r="Z86" s="84"/>
      <c r="AA86" s="112"/>
    </row>
    <row r="87" spans="1:27" ht="24.75" customHeight="1" thickBot="1">
      <c r="A87" s="112"/>
      <c r="C87" s="12" t="s">
        <v>76</v>
      </c>
      <c r="D87" s="13">
        <v>5</v>
      </c>
      <c r="E87" s="13">
        <v>4</v>
      </c>
      <c r="F87" s="13" t="s">
        <v>86</v>
      </c>
      <c r="G87" s="13"/>
      <c r="H87" s="13"/>
      <c r="I87" s="14">
        <v>11</v>
      </c>
      <c r="J87" s="5"/>
      <c r="K87" s="2"/>
      <c r="N87" s="112"/>
      <c r="P87" s="12" t="s">
        <v>85</v>
      </c>
      <c r="Q87" s="13">
        <v>2</v>
      </c>
      <c r="R87" s="13">
        <v>3</v>
      </c>
      <c r="S87" s="13">
        <v>1</v>
      </c>
      <c r="T87" s="13"/>
      <c r="U87" s="13"/>
      <c r="V87" s="14">
        <v>6</v>
      </c>
      <c r="W87" s="5"/>
      <c r="X87" s="2"/>
      <c r="Z87" s="84"/>
      <c r="AA87" s="112"/>
    </row>
    <row r="88" spans="1:27" ht="13.5">
      <c r="A88" s="112"/>
      <c r="N88" s="112"/>
      <c r="Z88" s="84"/>
      <c r="AA88" s="112"/>
    </row>
    <row r="89" spans="1:27" ht="13.5">
      <c r="A89" s="112"/>
      <c r="C89" t="s">
        <v>3</v>
      </c>
      <c r="D89" t="s">
        <v>39</v>
      </c>
      <c r="N89" s="112"/>
      <c r="P89" t="s">
        <v>3</v>
      </c>
      <c r="Q89" t="s">
        <v>195</v>
      </c>
      <c r="Z89" s="84"/>
      <c r="AA89" s="112"/>
    </row>
    <row r="90" spans="1:27" ht="13.5">
      <c r="A90" s="112"/>
      <c r="C90" t="s">
        <v>2</v>
      </c>
      <c r="D90" t="s">
        <v>104</v>
      </c>
      <c r="N90" s="112"/>
      <c r="P90" t="s">
        <v>2</v>
      </c>
      <c r="Q90" t="s">
        <v>210</v>
      </c>
      <c r="Z90" s="84"/>
      <c r="AA90" s="112"/>
    </row>
    <row r="91" spans="1:27" ht="13.5">
      <c r="A91" s="112"/>
      <c r="N91" s="112"/>
      <c r="Z91" s="84"/>
      <c r="AA91" s="112"/>
    </row>
    <row r="92" spans="1:27" ht="13.5">
      <c r="A92" s="112"/>
      <c r="C92" s="1" t="s">
        <v>4</v>
      </c>
      <c r="D92" s="1" t="s">
        <v>5</v>
      </c>
      <c r="E92" s="1" t="s">
        <v>6</v>
      </c>
      <c r="F92" s="1" t="s">
        <v>7</v>
      </c>
      <c r="G92" s="1" t="s">
        <v>8</v>
      </c>
      <c r="H92" s="1" t="s">
        <v>11</v>
      </c>
      <c r="I92" s="1" t="s">
        <v>9</v>
      </c>
      <c r="J92" s="1" t="s">
        <v>13</v>
      </c>
      <c r="K92" s="1" t="s">
        <v>10</v>
      </c>
      <c r="L92" s="1" t="s">
        <v>12</v>
      </c>
      <c r="M92" s="1"/>
      <c r="N92" s="112"/>
      <c r="P92" s="1" t="s">
        <v>4</v>
      </c>
      <c r="Q92" s="1" t="s">
        <v>5</v>
      </c>
      <c r="R92" s="1" t="s">
        <v>6</v>
      </c>
      <c r="S92" s="1" t="s">
        <v>7</v>
      </c>
      <c r="T92" s="1" t="s">
        <v>8</v>
      </c>
      <c r="U92" s="1" t="s">
        <v>11</v>
      </c>
      <c r="V92" s="1" t="s">
        <v>9</v>
      </c>
      <c r="W92" s="1" t="s">
        <v>13</v>
      </c>
      <c r="X92" s="1" t="s">
        <v>10</v>
      </c>
      <c r="Y92" s="1" t="s">
        <v>12</v>
      </c>
      <c r="Z92" s="84"/>
      <c r="AA92" s="112"/>
    </row>
    <row r="93" spans="1:27" ht="13.5">
      <c r="A93" s="112"/>
      <c r="B93" s="3" t="s">
        <v>37</v>
      </c>
      <c r="C93" s="4" t="s">
        <v>87</v>
      </c>
      <c r="D93">
        <v>2</v>
      </c>
      <c r="E93">
        <v>2</v>
      </c>
      <c r="F93">
        <v>2</v>
      </c>
      <c r="G93">
        <v>0</v>
      </c>
      <c r="H93">
        <v>2</v>
      </c>
      <c r="I93">
        <v>0</v>
      </c>
      <c r="J93">
        <v>0</v>
      </c>
      <c r="K93">
        <v>3</v>
      </c>
      <c r="L93">
        <v>0</v>
      </c>
      <c r="N93" s="112"/>
      <c r="O93" s="3" t="s">
        <v>25</v>
      </c>
      <c r="P93" s="4" t="s">
        <v>146</v>
      </c>
      <c r="Q93">
        <v>2</v>
      </c>
      <c r="R93">
        <v>2</v>
      </c>
      <c r="S93">
        <v>0</v>
      </c>
      <c r="T93">
        <v>0</v>
      </c>
      <c r="U93">
        <v>0</v>
      </c>
      <c r="V93">
        <v>0</v>
      </c>
      <c r="W93">
        <v>1</v>
      </c>
      <c r="X93">
        <v>0</v>
      </c>
      <c r="Y93">
        <v>2</v>
      </c>
      <c r="Z93" s="84"/>
      <c r="AA93" s="112"/>
    </row>
    <row r="94" spans="1:27" ht="13.5">
      <c r="A94" s="112"/>
      <c r="B94" s="3"/>
      <c r="C94" s="4" t="s">
        <v>103</v>
      </c>
      <c r="D94">
        <v>1</v>
      </c>
      <c r="E94">
        <v>0</v>
      </c>
      <c r="F94">
        <v>0</v>
      </c>
      <c r="G94">
        <v>0</v>
      </c>
      <c r="H94">
        <v>1</v>
      </c>
      <c r="I94">
        <v>1</v>
      </c>
      <c r="J94">
        <v>0</v>
      </c>
      <c r="K94">
        <v>1</v>
      </c>
      <c r="L94">
        <v>0</v>
      </c>
      <c r="N94" s="112"/>
      <c r="O94" s="3" t="s">
        <v>97</v>
      </c>
      <c r="P94" s="4" t="s">
        <v>214</v>
      </c>
      <c r="Q94">
        <v>2</v>
      </c>
      <c r="R94">
        <v>1</v>
      </c>
      <c r="S94">
        <v>0</v>
      </c>
      <c r="T94">
        <v>0</v>
      </c>
      <c r="U94">
        <v>1</v>
      </c>
      <c r="V94">
        <v>1</v>
      </c>
      <c r="W94">
        <v>1</v>
      </c>
      <c r="X94">
        <v>1</v>
      </c>
      <c r="Y94">
        <v>1</v>
      </c>
      <c r="Z94" s="84"/>
      <c r="AA94" s="112"/>
    </row>
    <row r="95" spans="1:27" ht="13.5">
      <c r="A95" s="112"/>
      <c r="B95" s="3" t="s">
        <v>95</v>
      </c>
      <c r="C95" s="4" t="s">
        <v>88</v>
      </c>
      <c r="D95">
        <v>3</v>
      </c>
      <c r="E95">
        <v>2</v>
      </c>
      <c r="F95">
        <v>2</v>
      </c>
      <c r="G95">
        <v>2</v>
      </c>
      <c r="H95">
        <v>2</v>
      </c>
      <c r="I95">
        <v>1</v>
      </c>
      <c r="J95">
        <v>0</v>
      </c>
      <c r="K95">
        <v>2</v>
      </c>
      <c r="L95">
        <v>0</v>
      </c>
      <c r="N95" s="112"/>
      <c r="O95" s="3" t="s">
        <v>126</v>
      </c>
      <c r="P95" s="4" t="s">
        <v>114</v>
      </c>
      <c r="Q95">
        <v>2</v>
      </c>
      <c r="R95">
        <v>2</v>
      </c>
      <c r="S95">
        <v>1</v>
      </c>
      <c r="T95">
        <v>1</v>
      </c>
      <c r="U95">
        <v>1</v>
      </c>
      <c r="V95">
        <v>0</v>
      </c>
      <c r="W95">
        <v>1</v>
      </c>
      <c r="X95">
        <v>1</v>
      </c>
      <c r="Y95">
        <v>0</v>
      </c>
      <c r="Z95" s="84"/>
      <c r="AA95" s="112"/>
    </row>
    <row r="96" spans="1:27" ht="13.5">
      <c r="A96" s="112"/>
      <c r="B96" s="3" t="s">
        <v>96</v>
      </c>
      <c r="C96" s="4" t="s">
        <v>89</v>
      </c>
      <c r="D96">
        <v>2</v>
      </c>
      <c r="E96">
        <v>1</v>
      </c>
      <c r="F96">
        <v>1</v>
      </c>
      <c r="G96">
        <v>2</v>
      </c>
      <c r="H96">
        <v>2</v>
      </c>
      <c r="I96">
        <v>1</v>
      </c>
      <c r="J96">
        <v>0</v>
      </c>
      <c r="K96">
        <v>2</v>
      </c>
      <c r="L96">
        <v>0</v>
      </c>
      <c r="N96" s="112"/>
      <c r="O96" s="3" t="s">
        <v>24</v>
      </c>
      <c r="P96" s="4" t="s">
        <v>115</v>
      </c>
      <c r="Q96">
        <v>2</v>
      </c>
      <c r="R96">
        <v>2</v>
      </c>
      <c r="S96">
        <v>1</v>
      </c>
      <c r="T96">
        <v>0</v>
      </c>
      <c r="U96">
        <v>1</v>
      </c>
      <c r="V96">
        <v>0</v>
      </c>
      <c r="W96">
        <v>0</v>
      </c>
      <c r="X96">
        <v>2</v>
      </c>
      <c r="Y96">
        <v>10</v>
      </c>
      <c r="Z96" s="84"/>
      <c r="AA96" s="112"/>
    </row>
    <row r="97" spans="1:27" ht="13.5">
      <c r="A97" s="112"/>
      <c r="B97" s="3" t="s">
        <v>97</v>
      </c>
      <c r="C97" s="4" t="s">
        <v>21</v>
      </c>
      <c r="D97">
        <v>2</v>
      </c>
      <c r="E97">
        <v>2</v>
      </c>
      <c r="F97">
        <v>1</v>
      </c>
      <c r="G97">
        <v>1</v>
      </c>
      <c r="H97">
        <v>1</v>
      </c>
      <c r="I97">
        <v>0</v>
      </c>
      <c r="J97">
        <v>0</v>
      </c>
      <c r="K97">
        <v>1</v>
      </c>
      <c r="L97">
        <v>0</v>
      </c>
      <c r="N97" s="112"/>
      <c r="O97" s="3" t="s">
        <v>26</v>
      </c>
      <c r="P97" s="4" t="s">
        <v>116</v>
      </c>
      <c r="Q97">
        <v>1</v>
      </c>
      <c r="R97">
        <v>1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1</v>
      </c>
      <c r="Z97" s="84"/>
      <c r="AA97" s="112"/>
    </row>
    <row r="98" spans="1:27" ht="13.5">
      <c r="A98" s="112"/>
      <c r="B98" s="3" t="s">
        <v>98</v>
      </c>
      <c r="C98" s="4" t="s">
        <v>90</v>
      </c>
      <c r="D98">
        <v>2</v>
      </c>
      <c r="E98">
        <v>2</v>
      </c>
      <c r="F98">
        <v>0</v>
      </c>
      <c r="G98">
        <v>1</v>
      </c>
      <c r="H98">
        <v>0</v>
      </c>
      <c r="I98">
        <v>0</v>
      </c>
      <c r="J98">
        <v>0</v>
      </c>
      <c r="K98">
        <v>0</v>
      </c>
      <c r="L98">
        <v>0</v>
      </c>
      <c r="N98" s="112"/>
      <c r="O98" s="3"/>
      <c r="P98" s="4" t="s">
        <v>189</v>
      </c>
      <c r="Q98">
        <v>1</v>
      </c>
      <c r="R98">
        <v>1</v>
      </c>
      <c r="S98">
        <v>0</v>
      </c>
      <c r="T98">
        <v>0</v>
      </c>
      <c r="U98">
        <v>0</v>
      </c>
      <c r="V98">
        <v>0</v>
      </c>
      <c r="W98">
        <v>1</v>
      </c>
      <c r="X98">
        <v>0</v>
      </c>
      <c r="Y98">
        <v>0</v>
      </c>
      <c r="Z98" s="84"/>
      <c r="AA98" s="112"/>
    </row>
    <row r="99" spans="1:27" ht="13.5">
      <c r="A99" s="112"/>
      <c r="B99" s="3" t="s">
        <v>79</v>
      </c>
      <c r="C99" s="4" t="s">
        <v>91</v>
      </c>
      <c r="D99">
        <v>2</v>
      </c>
      <c r="E99">
        <v>1</v>
      </c>
      <c r="F99">
        <v>0</v>
      </c>
      <c r="G99">
        <v>0</v>
      </c>
      <c r="H99">
        <v>1</v>
      </c>
      <c r="I99">
        <v>1</v>
      </c>
      <c r="J99">
        <v>0</v>
      </c>
      <c r="K99">
        <v>4</v>
      </c>
      <c r="L99">
        <v>0</v>
      </c>
      <c r="N99" s="112"/>
      <c r="O99" s="3" t="s">
        <v>98</v>
      </c>
      <c r="P99" s="4" t="s">
        <v>218</v>
      </c>
      <c r="Q99">
        <v>1</v>
      </c>
      <c r="R99">
        <v>0</v>
      </c>
      <c r="S99">
        <v>0</v>
      </c>
      <c r="T99">
        <v>0</v>
      </c>
      <c r="U99">
        <v>1</v>
      </c>
      <c r="V99">
        <v>1</v>
      </c>
      <c r="W99">
        <v>0</v>
      </c>
      <c r="X99">
        <v>2</v>
      </c>
      <c r="Y99">
        <v>1</v>
      </c>
      <c r="Z99" s="84"/>
      <c r="AA99" s="112"/>
    </row>
    <row r="100" spans="1:27" ht="13.5">
      <c r="A100" s="112"/>
      <c r="B100" s="3" t="s">
        <v>99</v>
      </c>
      <c r="C100" s="4" t="s">
        <v>92</v>
      </c>
      <c r="D100">
        <v>2</v>
      </c>
      <c r="E100">
        <v>2</v>
      </c>
      <c r="F100">
        <v>0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0</v>
      </c>
      <c r="N100" s="112"/>
      <c r="O100" s="3" t="s">
        <v>219</v>
      </c>
      <c r="P100" s="4" t="s">
        <v>201</v>
      </c>
      <c r="Q100">
        <v>1</v>
      </c>
      <c r="R100">
        <v>1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0</v>
      </c>
      <c r="Y100">
        <v>0</v>
      </c>
      <c r="Z100" s="84"/>
      <c r="AA100" s="112"/>
    </row>
    <row r="101" spans="1:27" ht="13.5">
      <c r="A101" s="112"/>
      <c r="B101" s="3" t="s">
        <v>100</v>
      </c>
      <c r="C101" s="4" t="s">
        <v>93</v>
      </c>
      <c r="D101">
        <v>2</v>
      </c>
      <c r="E101">
        <v>2</v>
      </c>
      <c r="F101">
        <v>0</v>
      </c>
      <c r="G101">
        <v>0</v>
      </c>
      <c r="H101">
        <v>0</v>
      </c>
      <c r="I101">
        <v>0</v>
      </c>
      <c r="J101">
        <v>2</v>
      </c>
      <c r="K101">
        <v>0</v>
      </c>
      <c r="L101">
        <v>0</v>
      </c>
      <c r="N101" s="112"/>
      <c r="O101" s="3" t="s">
        <v>220</v>
      </c>
      <c r="P101" s="4" t="s">
        <v>215</v>
      </c>
      <c r="Q101">
        <v>1</v>
      </c>
      <c r="R101">
        <v>0</v>
      </c>
      <c r="S101">
        <v>0</v>
      </c>
      <c r="T101">
        <v>0</v>
      </c>
      <c r="U101">
        <v>1</v>
      </c>
      <c r="V101">
        <v>1</v>
      </c>
      <c r="W101">
        <v>0</v>
      </c>
      <c r="X101">
        <v>0</v>
      </c>
      <c r="Y101">
        <v>1</v>
      </c>
      <c r="Z101" s="84"/>
      <c r="AA101" s="112"/>
    </row>
    <row r="102" spans="1:27" ht="13.5">
      <c r="A102" s="112"/>
      <c r="B102" s="3" t="s">
        <v>101</v>
      </c>
      <c r="C102" s="4" t="s">
        <v>17</v>
      </c>
      <c r="D102">
        <v>1</v>
      </c>
      <c r="E102">
        <v>1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1</v>
      </c>
      <c r="L102">
        <v>0</v>
      </c>
      <c r="N102" s="112"/>
      <c r="O102" s="3" t="s">
        <v>99</v>
      </c>
      <c r="P102" s="4" t="s">
        <v>216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0</v>
      </c>
      <c r="W102">
        <v>0</v>
      </c>
      <c r="X102">
        <v>1</v>
      </c>
      <c r="Y102">
        <v>0</v>
      </c>
      <c r="Z102" s="84"/>
      <c r="AA102" s="112"/>
    </row>
    <row r="103" spans="1:27" ht="13.5">
      <c r="A103" s="112"/>
      <c r="B103" s="3"/>
      <c r="C103" s="4" t="s">
        <v>102</v>
      </c>
      <c r="D103">
        <v>1</v>
      </c>
      <c r="E103">
        <v>1</v>
      </c>
      <c r="F103">
        <v>1</v>
      </c>
      <c r="G103">
        <v>0</v>
      </c>
      <c r="H103">
        <v>1</v>
      </c>
      <c r="I103">
        <v>0</v>
      </c>
      <c r="J103">
        <v>0</v>
      </c>
      <c r="K103">
        <v>1</v>
      </c>
      <c r="L103">
        <v>0</v>
      </c>
      <c r="N103" s="112"/>
      <c r="O103" s="3" t="s">
        <v>100</v>
      </c>
      <c r="P103" s="4" t="s">
        <v>186</v>
      </c>
      <c r="Q103">
        <v>1</v>
      </c>
      <c r="R103">
        <v>1</v>
      </c>
      <c r="S103">
        <v>0</v>
      </c>
      <c r="T103">
        <v>0</v>
      </c>
      <c r="U103">
        <v>0</v>
      </c>
      <c r="V103">
        <v>0</v>
      </c>
      <c r="W103">
        <v>1</v>
      </c>
      <c r="X103">
        <v>0</v>
      </c>
      <c r="Y103">
        <v>1</v>
      </c>
      <c r="Z103" s="84"/>
      <c r="AA103" s="112"/>
    </row>
    <row r="104" spans="1:27" ht="13.5">
      <c r="A104" s="112"/>
      <c r="B104" s="3"/>
      <c r="C104" s="4"/>
      <c r="N104" s="112"/>
      <c r="O104" s="3"/>
      <c r="P104" s="4" t="s">
        <v>217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84"/>
      <c r="AA104" s="112"/>
    </row>
    <row r="105" spans="1:27" ht="13.5">
      <c r="A105" s="112"/>
      <c r="B105" s="3"/>
      <c r="C105" s="4"/>
      <c r="N105" s="112"/>
      <c r="O105" s="3"/>
      <c r="P105" s="4"/>
      <c r="Z105" s="84"/>
      <c r="AA105" s="112"/>
    </row>
    <row r="106" spans="1:27" ht="13.5">
      <c r="A106" s="112"/>
      <c r="B106" s="3"/>
      <c r="C106" s="4" t="s">
        <v>281</v>
      </c>
      <c r="D106" s="1" t="s">
        <v>284</v>
      </c>
      <c r="E106" s="1" t="s">
        <v>285</v>
      </c>
      <c r="F106" s="1" t="s">
        <v>5</v>
      </c>
      <c r="G106" s="1" t="s">
        <v>7</v>
      </c>
      <c r="H106" s="1" t="s">
        <v>9</v>
      </c>
      <c r="I106" s="1" t="s">
        <v>13</v>
      </c>
      <c r="J106" s="1" t="s">
        <v>282</v>
      </c>
      <c r="K106" s="1" t="s">
        <v>283</v>
      </c>
      <c r="L106" s="1" t="s">
        <v>289</v>
      </c>
      <c r="M106" s="1"/>
      <c r="N106" s="112"/>
      <c r="O106" s="3"/>
      <c r="P106" s="4" t="s">
        <v>281</v>
      </c>
      <c r="Q106" s="1" t="s">
        <v>284</v>
      </c>
      <c r="R106" s="1" t="s">
        <v>285</v>
      </c>
      <c r="S106" s="1" t="s">
        <v>5</v>
      </c>
      <c r="T106" s="1" t="s">
        <v>7</v>
      </c>
      <c r="U106" s="1" t="s">
        <v>9</v>
      </c>
      <c r="V106" s="1" t="s">
        <v>13</v>
      </c>
      <c r="W106" s="1" t="s">
        <v>282</v>
      </c>
      <c r="X106" s="1" t="s">
        <v>283</v>
      </c>
      <c r="Y106" s="1" t="s">
        <v>289</v>
      </c>
      <c r="Z106" s="84"/>
      <c r="AA106" s="112"/>
    </row>
    <row r="107" spans="1:27" ht="13.5">
      <c r="A107" s="112"/>
      <c r="B107" s="3"/>
      <c r="C107" s="4" t="s">
        <v>451</v>
      </c>
      <c r="D107">
        <v>3</v>
      </c>
      <c r="E107">
        <v>43</v>
      </c>
      <c r="F107">
        <v>15</v>
      </c>
      <c r="G107">
        <v>5</v>
      </c>
      <c r="H107">
        <v>2</v>
      </c>
      <c r="I107">
        <v>3</v>
      </c>
      <c r="J107">
        <v>4</v>
      </c>
      <c r="K107">
        <v>4</v>
      </c>
      <c r="L107">
        <v>0</v>
      </c>
      <c r="N107" s="112"/>
      <c r="O107" s="3"/>
      <c r="P107" s="4" t="s">
        <v>454</v>
      </c>
      <c r="Q107">
        <v>2.34</v>
      </c>
      <c r="R107">
        <v>75</v>
      </c>
      <c r="S107">
        <v>20</v>
      </c>
      <c r="T107">
        <v>2</v>
      </c>
      <c r="U107">
        <v>7</v>
      </c>
      <c r="V107">
        <v>5</v>
      </c>
      <c r="W107">
        <v>11</v>
      </c>
      <c r="X107">
        <v>5</v>
      </c>
      <c r="Y107">
        <v>0</v>
      </c>
      <c r="Z107" s="84"/>
      <c r="AA107" s="112"/>
    </row>
    <row r="108" spans="1:27" ht="13.5">
      <c r="A108" s="112"/>
      <c r="B108" s="3"/>
      <c r="C108" s="4"/>
      <c r="N108" s="112"/>
      <c r="O108" s="3"/>
      <c r="P108" s="4" t="s">
        <v>222</v>
      </c>
      <c r="Q108">
        <v>1.66</v>
      </c>
      <c r="R108">
        <v>37</v>
      </c>
      <c r="S108">
        <v>9</v>
      </c>
      <c r="T108">
        <v>3</v>
      </c>
      <c r="U108">
        <v>2</v>
      </c>
      <c r="V108">
        <v>2</v>
      </c>
      <c r="W108">
        <v>8</v>
      </c>
      <c r="X108">
        <v>1</v>
      </c>
      <c r="Y108">
        <v>0</v>
      </c>
      <c r="Z108" s="84"/>
      <c r="AA108" s="112"/>
    </row>
    <row r="109" spans="1:27" ht="13.5">
      <c r="A109" s="112"/>
      <c r="B109" s="3"/>
      <c r="C109" s="4"/>
      <c r="N109" s="112"/>
      <c r="O109" s="3"/>
      <c r="P109" s="4"/>
      <c r="Z109" s="84"/>
      <c r="AA109" s="112"/>
    </row>
    <row r="110" spans="1:27" ht="9" customHeight="1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</row>
    <row r="111" spans="1:27" ht="14.25" thickBot="1">
      <c r="A111" s="112"/>
      <c r="B111" t="s">
        <v>122</v>
      </c>
      <c r="N111" s="112"/>
      <c r="O111" t="s">
        <v>110</v>
      </c>
      <c r="AA111" s="112"/>
    </row>
    <row r="112" spans="1:27" ht="24.75" customHeight="1">
      <c r="A112" s="112"/>
      <c r="C112" s="6"/>
      <c r="D112" s="7">
        <v>1</v>
      </c>
      <c r="E112" s="7">
        <v>2</v>
      </c>
      <c r="F112" s="7">
        <v>3</v>
      </c>
      <c r="G112" s="7">
        <v>4</v>
      </c>
      <c r="H112" s="7">
        <v>5</v>
      </c>
      <c r="I112" s="8" t="s">
        <v>0</v>
      </c>
      <c r="J112" s="5"/>
      <c r="K112" s="2"/>
      <c r="N112" s="112"/>
      <c r="P112" s="6"/>
      <c r="Q112" s="7">
        <v>1</v>
      </c>
      <c r="R112" s="7">
        <v>2</v>
      </c>
      <c r="S112" s="7">
        <v>3</v>
      </c>
      <c r="T112" s="7">
        <v>4</v>
      </c>
      <c r="U112" s="7">
        <v>5</v>
      </c>
      <c r="V112" s="8" t="s">
        <v>0</v>
      </c>
      <c r="W112" s="5"/>
      <c r="X112" s="2"/>
      <c r="Z112" s="84"/>
      <c r="AA112" s="112"/>
    </row>
    <row r="113" spans="1:27" ht="24.75" customHeight="1">
      <c r="A113" s="112"/>
      <c r="C113" s="9" t="s">
        <v>106</v>
      </c>
      <c r="D113" s="10">
        <v>3</v>
      </c>
      <c r="E113" s="10">
        <v>0</v>
      </c>
      <c r="F113" s="10">
        <v>1</v>
      </c>
      <c r="G113" s="10">
        <v>2</v>
      </c>
      <c r="H113" s="10">
        <v>1</v>
      </c>
      <c r="I113" s="11">
        <v>7</v>
      </c>
      <c r="J113" s="5"/>
      <c r="K113" s="2"/>
      <c r="N113" s="112"/>
      <c r="P113" s="9" t="s">
        <v>85</v>
      </c>
      <c r="Q113" s="10">
        <v>0</v>
      </c>
      <c r="R113" s="10">
        <v>4</v>
      </c>
      <c r="S113" s="10">
        <v>0</v>
      </c>
      <c r="T113" s="10"/>
      <c r="U113" s="10"/>
      <c r="V113" s="11">
        <v>4</v>
      </c>
      <c r="W113" s="5"/>
      <c r="X113" s="2"/>
      <c r="Z113" s="84"/>
      <c r="AA113" s="112"/>
    </row>
    <row r="114" spans="1:27" ht="24.75" customHeight="1" thickBot="1">
      <c r="A114" s="112"/>
      <c r="C114" s="12" t="s">
        <v>76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4">
        <v>0</v>
      </c>
      <c r="J114" s="5"/>
      <c r="K114" s="2"/>
      <c r="N114" s="112"/>
      <c r="P114" s="12" t="s">
        <v>76</v>
      </c>
      <c r="Q114" s="13">
        <v>5</v>
      </c>
      <c r="R114" s="13">
        <v>4</v>
      </c>
      <c r="S114" s="13" t="s">
        <v>86</v>
      </c>
      <c r="T114" s="13"/>
      <c r="U114" s="13"/>
      <c r="V114" s="14">
        <v>11</v>
      </c>
      <c r="W114" s="5"/>
      <c r="X114" s="2"/>
      <c r="Z114" s="84"/>
      <c r="AA114" s="112"/>
    </row>
    <row r="115" spans="1:27" ht="13.5">
      <c r="A115" s="112"/>
      <c r="N115" s="112"/>
      <c r="Z115" s="84"/>
      <c r="AA115" s="112"/>
    </row>
    <row r="116" spans="1:27" ht="13.5">
      <c r="A116" s="112"/>
      <c r="C116" t="s">
        <v>107</v>
      </c>
      <c r="D116" t="s">
        <v>108</v>
      </c>
      <c r="N116" s="112"/>
      <c r="P116" t="s">
        <v>107</v>
      </c>
      <c r="Q116" t="s">
        <v>111</v>
      </c>
      <c r="Z116" s="84"/>
      <c r="AA116" s="112"/>
    </row>
    <row r="117" spans="1:27" ht="13.5">
      <c r="A117" s="112"/>
      <c r="N117" s="112"/>
      <c r="P117" t="s">
        <v>2</v>
      </c>
      <c r="Q117" t="s">
        <v>121</v>
      </c>
      <c r="Z117" s="84"/>
      <c r="AA117" s="112"/>
    </row>
    <row r="118" spans="1:27" ht="13.5">
      <c r="A118" s="112"/>
      <c r="N118" s="112"/>
      <c r="Z118" s="84"/>
      <c r="AA118" s="112"/>
    </row>
    <row r="119" spans="1:27" ht="13.5">
      <c r="A119" s="112"/>
      <c r="C119" s="1" t="s">
        <v>4</v>
      </c>
      <c r="D119" s="1" t="s">
        <v>5</v>
      </c>
      <c r="E119" s="1" t="s">
        <v>6</v>
      </c>
      <c r="F119" s="1" t="s">
        <v>7</v>
      </c>
      <c r="G119" s="1" t="s">
        <v>8</v>
      </c>
      <c r="H119" s="1" t="s">
        <v>11</v>
      </c>
      <c r="I119" s="1" t="s">
        <v>9</v>
      </c>
      <c r="J119" s="1" t="s">
        <v>13</v>
      </c>
      <c r="K119" s="1" t="s">
        <v>10</v>
      </c>
      <c r="L119" s="1" t="s">
        <v>12</v>
      </c>
      <c r="M119" s="1"/>
      <c r="N119" s="112"/>
      <c r="P119" s="1" t="s">
        <v>4</v>
      </c>
      <c r="Q119" s="1" t="s">
        <v>5</v>
      </c>
      <c r="R119" s="1" t="s">
        <v>6</v>
      </c>
      <c r="S119" s="1" t="s">
        <v>7</v>
      </c>
      <c r="T119" s="1" t="s">
        <v>8</v>
      </c>
      <c r="U119" s="1" t="s">
        <v>11</v>
      </c>
      <c r="V119" s="1" t="s">
        <v>9</v>
      </c>
      <c r="W119" s="1" t="s">
        <v>13</v>
      </c>
      <c r="X119" s="1" t="s">
        <v>10</v>
      </c>
      <c r="Y119" s="1" t="s">
        <v>12</v>
      </c>
      <c r="Z119" s="84"/>
      <c r="AA119" s="112"/>
    </row>
    <row r="120" spans="1:27" ht="13.5">
      <c r="A120" s="112"/>
      <c r="B120" s="3" t="s">
        <v>23</v>
      </c>
      <c r="C120" s="4" t="s">
        <v>18</v>
      </c>
      <c r="D120">
        <v>2</v>
      </c>
      <c r="E120">
        <v>2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 s="15">
        <v>0</v>
      </c>
      <c r="M120" s="15"/>
      <c r="N120" s="112"/>
      <c r="O120" s="3" t="s">
        <v>25</v>
      </c>
      <c r="P120" s="4" t="s">
        <v>112</v>
      </c>
      <c r="Q120">
        <v>2</v>
      </c>
      <c r="R120">
        <v>2</v>
      </c>
      <c r="S120">
        <v>1</v>
      </c>
      <c r="T120">
        <v>1</v>
      </c>
      <c r="U120">
        <v>1</v>
      </c>
      <c r="V120">
        <v>0</v>
      </c>
      <c r="W120">
        <v>0</v>
      </c>
      <c r="X120">
        <v>1</v>
      </c>
      <c r="Y120" s="15">
        <v>1</v>
      </c>
      <c r="Z120" s="84"/>
      <c r="AA120" s="112"/>
    </row>
    <row r="121" spans="1:27" ht="13.5">
      <c r="A121" s="112"/>
      <c r="B121" s="3" t="s">
        <v>24</v>
      </c>
      <c r="C121" s="4" t="s">
        <v>19</v>
      </c>
      <c r="D121">
        <v>2</v>
      </c>
      <c r="E121">
        <v>2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 s="15">
        <v>0</v>
      </c>
      <c r="M121" s="15"/>
      <c r="N121" s="112"/>
      <c r="O121" s="3" t="s">
        <v>28</v>
      </c>
      <c r="P121" s="4" t="s">
        <v>113</v>
      </c>
      <c r="Q121">
        <v>2</v>
      </c>
      <c r="R121">
        <v>2</v>
      </c>
      <c r="S121">
        <v>1</v>
      </c>
      <c r="T121">
        <v>1</v>
      </c>
      <c r="U121">
        <v>0</v>
      </c>
      <c r="V121">
        <v>0</v>
      </c>
      <c r="W121">
        <v>0</v>
      </c>
      <c r="X121">
        <v>0</v>
      </c>
      <c r="Y121" s="15">
        <v>1</v>
      </c>
      <c r="Z121" s="84"/>
      <c r="AA121" s="112"/>
    </row>
    <row r="122" spans="1:27" ht="13.5">
      <c r="A122" s="112"/>
      <c r="B122" s="3" t="s">
        <v>36</v>
      </c>
      <c r="C122" s="4" t="s">
        <v>20</v>
      </c>
      <c r="D122">
        <v>2</v>
      </c>
      <c r="E122">
        <v>1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1</v>
      </c>
      <c r="L122" s="15">
        <v>0</v>
      </c>
      <c r="M122" s="15"/>
      <c r="N122" s="112"/>
      <c r="O122" s="3" t="s">
        <v>36</v>
      </c>
      <c r="P122" s="4" t="s">
        <v>114</v>
      </c>
      <c r="Q122">
        <v>2</v>
      </c>
      <c r="R122">
        <v>1</v>
      </c>
      <c r="S122">
        <v>0</v>
      </c>
      <c r="T122">
        <v>0</v>
      </c>
      <c r="U122">
        <v>0</v>
      </c>
      <c r="V122">
        <v>1</v>
      </c>
      <c r="W122">
        <v>0</v>
      </c>
      <c r="X122">
        <v>1</v>
      </c>
      <c r="Y122" s="15">
        <v>0</v>
      </c>
      <c r="Z122" s="84"/>
      <c r="AA122" s="112"/>
    </row>
    <row r="123" spans="1:27" ht="13.5">
      <c r="A123" s="112"/>
      <c r="B123" s="3" t="s">
        <v>37</v>
      </c>
      <c r="C123" s="4" t="s">
        <v>21</v>
      </c>
      <c r="D123">
        <v>2</v>
      </c>
      <c r="E123">
        <v>2</v>
      </c>
      <c r="F123">
        <v>0</v>
      </c>
      <c r="G123">
        <v>0</v>
      </c>
      <c r="H123">
        <v>0</v>
      </c>
      <c r="I123">
        <v>0</v>
      </c>
      <c r="J123">
        <v>1</v>
      </c>
      <c r="K123">
        <v>0</v>
      </c>
      <c r="L123" s="15">
        <v>1</v>
      </c>
      <c r="M123" s="15"/>
      <c r="N123" s="112"/>
      <c r="O123" s="3" t="s">
        <v>24</v>
      </c>
      <c r="P123" s="4" t="s">
        <v>115</v>
      </c>
      <c r="Q123">
        <v>2</v>
      </c>
      <c r="R123">
        <v>2</v>
      </c>
      <c r="S123">
        <v>1</v>
      </c>
      <c r="T123">
        <v>0</v>
      </c>
      <c r="U123">
        <v>0</v>
      </c>
      <c r="V123">
        <v>0</v>
      </c>
      <c r="W123">
        <v>0</v>
      </c>
      <c r="X123">
        <v>1</v>
      </c>
      <c r="Y123" s="16">
        <v>6</v>
      </c>
      <c r="Z123" s="84"/>
      <c r="AA123" s="112"/>
    </row>
    <row r="124" spans="1:27" ht="13.5">
      <c r="A124" s="112"/>
      <c r="B124" s="3" t="s">
        <v>109</v>
      </c>
      <c r="C124" s="4" t="s">
        <v>22</v>
      </c>
      <c r="D124">
        <v>2</v>
      </c>
      <c r="E124">
        <v>2</v>
      </c>
      <c r="F124">
        <v>0</v>
      </c>
      <c r="G124">
        <v>0</v>
      </c>
      <c r="H124">
        <v>0</v>
      </c>
      <c r="I124">
        <v>0</v>
      </c>
      <c r="J124">
        <v>1</v>
      </c>
      <c r="K124">
        <v>0</v>
      </c>
      <c r="L124" s="15">
        <v>0</v>
      </c>
      <c r="M124" s="15"/>
      <c r="N124" s="112"/>
      <c r="O124" s="3" t="s">
        <v>26</v>
      </c>
      <c r="P124" s="4" t="s">
        <v>116</v>
      </c>
      <c r="Q124">
        <v>2</v>
      </c>
      <c r="R124">
        <v>2</v>
      </c>
      <c r="S124">
        <v>1</v>
      </c>
      <c r="T124">
        <v>0</v>
      </c>
      <c r="U124">
        <v>1</v>
      </c>
      <c r="V124">
        <v>0</v>
      </c>
      <c r="W124">
        <v>1</v>
      </c>
      <c r="X124">
        <v>0</v>
      </c>
      <c r="Y124" s="15">
        <v>0</v>
      </c>
      <c r="Z124" s="84"/>
      <c r="AA124" s="112"/>
    </row>
    <row r="125" spans="1:27" ht="13.5">
      <c r="A125" s="112"/>
      <c r="B125" s="3" t="s">
        <v>26</v>
      </c>
      <c r="C125" s="4" t="s">
        <v>30</v>
      </c>
      <c r="D125">
        <v>2</v>
      </c>
      <c r="E125">
        <v>2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 s="15">
        <v>0</v>
      </c>
      <c r="M125" s="15"/>
      <c r="N125" s="112"/>
      <c r="O125" s="3" t="s">
        <v>37</v>
      </c>
      <c r="P125" s="4" t="s">
        <v>117</v>
      </c>
      <c r="Q125">
        <v>2</v>
      </c>
      <c r="R125">
        <v>1</v>
      </c>
      <c r="S125">
        <v>0</v>
      </c>
      <c r="T125">
        <v>0</v>
      </c>
      <c r="U125">
        <v>1</v>
      </c>
      <c r="V125">
        <v>1</v>
      </c>
      <c r="W125">
        <v>1</v>
      </c>
      <c r="X125">
        <v>0</v>
      </c>
      <c r="Y125" s="15">
        <v>0</v>
      </c>
      <c r="Z125" s="84"/>
      <c r="AA125" s="112"/>
    </row>
    <row r="126" spans="1:27" ht="13.5">
      <c r="A126" s="112"/>
      <c r="B126" s="3" t="s">
        <v>25</v>
      </c>
      <c r="C126" s="4" t="s">
        <v>31</v>
      </c>
      <c r="D126">
        <v>2</v>
      </c>
      <c r="E126">
        <v>2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 s="15">
        <v>1</v>
      </c>
      <c r="M126" s="15"/>
      <c r="N126" s="112"/>
      <c r="O126" s="3" t="s">
        <v>109</v>
      </c>
      <c r="P126" s="4" t="s">
        <v>118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0</v>
      </c>
      <c r="W126">
        <v>0</v>
      </c>
      <c r="X126">
        <v>0</v>
      </c>
      <c r="Y126" s="15">
        <v>0</v>
      </c>
      <c r="Z126" s="84"/>
      <c r="AA126" s="112"/>
    </row>
    <row r="127" spans="1:27" ht="13.5">
      <c r="A127" s="112"/>
      <c r="B127" s="3" t="s">
        <v>27</v>
      </c>
      <c r="C127" s="4" t="s">
        <v>64</v>
      </c>
      <c r="D127">
        <v>1</v>
      </c>
      <c r="E127">
        <v>1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1</v>
      </c>
      <c r="L127" s="15">
        <v>0</v>
      </c>
      <c r="M127" s="15"/>
      <c r="N127" s="112"/>
      <c r="O127" s="3" t="s">
        <v>23</v>
      </c>
      <c r="P127" s="4" t="s">
        <v>119</v>
      </c>
      <c r="Q127">
        <v>1</v>
      </c>
      <c r="R127">
        <v>1</v>
      </c>
      <c r="S127">
        <v>0</v>
      </c>
      <c r="T127">
        <v>1</v>
      </c>
      <c r="U127">
        <v>0</v>
      </c>
      <c r="V127">
        <v>0</v>
      </c>
      <c r="W127">
        <v>0</v>
      </c>
      <c r="X127">
        <v>0</v>
      </c>
      <c r="Y127" s="15">
        <v>0</v>
      </c>
      <c r="Z127" s="84"/>
      <c r="AA127" s="112"/>
    </row>
    <row r="128" spans="1:27" ht="13.5">
      <c r="A128" s="112"/>
      <c r="B128" s="3" t="s">
        <v>28</v>
      </c>
      <c r="C128" s="4" t="s">
        <v>17</v>
      </c>
      <c r="D128">
        <v>1</v>
      </c>
      <c r="E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 s="15">
        <v>0</v>
      </c>
      <c r="M128" s="15"/>
      <c r="N128" s="112"/>
      <c r="O128" s="3" t="s">
        <v>27</v>
      </c>
      <c r="P128" s="4" t="s">
        <v>120</v>
      </c>
      <c r="Q128">
        <v>1</v>
      </c>
      <c r="R128">
        <v>1</v>
      </c>
      <c r="S128">
        <v>0</v>
      </c>
      <c r="T128">
        <v>0</v>
      </c>
      <c r="U128">
        <v>0</v>
      </c>
      <c r="V128">
        <v>0</v>
      </c>
      <c r="W128">
        <v>1</v>
      </c>
      <c r="X128">
        <v>0</v>
      </c>
      <c r="Y128" s="15">
        <v>0</v>
      </c>
      <c r="Z128" s="84"/>
      <c r="AA128" s="112"/>
    </row>
    <row r="129" spans="1:27" ht="13.5">
      <c r="A129" s="112"/>
      <c r="B129" s="3"/>
      <c r="C129" s="4"/>
      <c r="L129" s="15"/>
      <c r="M129" s="15"/>
      <c r="N129" s="112"/>
      <c r="O129" s="3"/>
      <c r="P129" s="4"/>
      <c r="Y129" s="15"/>
      <c r="Z129" s="18"/>
      <c r="AA129" s="112"/>
    </row>
    <row r="130" spans="1:27" ht="13.5">
      <c r="A130" s="112"/>
      <c r="B130" s="3"/>
      <c r="C130" s="4" t="s">
        <v>281</v>
      </c>
      <c r="D130" s="1" t="s">
        <v>284</v>
      </c>
      <c r="E130" s="1" t="s">
        <v>285</v>
      </c>
      <c r="F130" s="1" t="s">
        <v>5</v>
      </c>
      <c r="G130" s="1" t="s">
        <v>7</v>
      </c>
      <c r="H130" s="1" t="s">
        <v>9</v>
      </c>
      <c r="I130" s="1" t="s">
        <v>13</v>
      </c>
      <c r="J130" s="1" t="s">
        <v>282</v>
      </c>
      <c r="K130" s="1" t="s">
        <v>283</v>
      </c>
      <c r="L130" s="1" t="s">
        <v>289</v>
      </c>
      <c r="M130" s="1"/>
      <c r="N130" s="112"/>
      <c r="O130" s="3"/>
      <c r="P130" s="4" t="s">
        <v>281</v>
      </c>
      <c r="Q130" s="1" t="s">
        <v>284</v>
      </c>
      <c r="R130" s="1" t="s">
        <v>285</v>
      </c>
      <c r="S130" s="1" t="s">
        <v>5</v>
      </c>
      <c r="T130" s="1" t="s">
        <v>7</v>
      </c>
      <c r="U130" s="1" t="s">
        <v>9</v>
      </c>
      <c r="V130" s="1" t="s">
        <v>13</v>
      </c>
      <c r="W130" s="1" t="s">
        <v>282</v>
      </c>
      <c r="X130" s="1" t="s">
        <v>283</v>
      </c>
      <c r="Y130" s="1" t="s">
        <v>289</v>
      </c>
      <c r="Z130" s="18"/>
      <c r="AA130" s="112"/>
    </row>
    <row r="131" spans="1:27" ht="13.5">
      <c r="A131" s="112"/>
      <c r="B131" s="3"/>
      <c r="C131" s="4" t="s">
        <v>452</v>
      </c>
      <c r="D131">
        <v>5</v>
      </c>
      <c r="E131">
        <v>100</v>
      </c>
      <c r="F131">
        <v>26</v>
      </c>
      <c r="G131">
        <v>7</v>
      </c>
      <c r="H131">
        <v>4</v>
      </c>
      <c r="I131">
        <v>2</v>
      </c>
      <c r="J131">
        <v>7</v>
      </c>
      <c r="K131">
        <v>4</v>
      </c>
      <c r="L131">
        <v>1</v>
      </c>
      <c r="N131" s="112"/>
      <c r="O131" s="3"/>
      <c r="P131" s="4" t="s">
        <v>456</v>
      </c>
      <c r="Q131">
        <v>3</v>
      </c>
      <c r="R131">
        <v>78</v>
      </c>
      <c r="S131">
        <v>20</v>
      </c>
      <c r="T131">
        <v>7</v>
      </c>
      <c r="U131">
        <v>4</v>
      </c>
      <c r="V131">
        <v>2</v>
      </c>
      <c r="W131">
        <v>11</v>
      </c>
      <c r="X131">
        <v>6</v>
      </c>
      <c r="Y131">
        <v>0</v>
      </c>
      <c r="Z131" s="18"/>
      <c r="AA131" s="112"/>
    </row>
    <row r="132" spans="1:27" ht="13.5">
      <c r="A132" s="112"/>
      <c r="B132" s="3"/>
      <c r="C132" s="4"/>
      <c r="L132" s="15"/>
      <c r="M132" s="15"/>
      <c r="N132" s="112"/>
      <c r="O132" s="3"/>
      <c r="P132" s="4"/>
      <c r="Y132" s="15"/>
      <c r="Z132" s="18"/>
      <c r="AA132" s="112"/>
    </row>
    <row r="133" spans="1:27" ht="9" customHeight="1" thickBot="1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</row>
    <row r="134" spans="1:27" ht="15" customHeight="1" thickBot="1">
      <c r="A134" s="18"/>
      <c r="B134" t="s">
        <v>287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32" t="s">
        <v>468</v>
      </c>
      <c r="U134" s="133"/>
      <c r="V134" s="134"/>
      <c r="W134" s="18"/>
      <c r="X134" s="18"/>
      <c r="Y134" s="18"/>
      <c r="Z134" s="18"/>
      <c r="AA134" s="18"/>
    </row>
    <row r="135" spans="2:22" ht="13.5">
      <c r="B135" s="19" t="s">
        <v>221</v>
      </c>
      <c r="C135" s="20" t="s">
        <v>246</v>
      </c>
      <c r="D135" s="26" t="s">
        <v>299</v>
      </c>
      <c r="E135" s="20" t="s">
        <v>5</v>
      </c>
      <c r="F135" s="20" t="s">
        <v>6</v>
      </c>
      <c r="G135" s="20" t="s">
        <v>7</v>
      </c>
      <c r="H135" s="20" t="s">
        <v>8</v>
      </c>
      <c r="I135" s="20" t="s">
        <v>11</v>
      </c>
      <c r="J135" s="20" t="s">
        <v>9</v>
      </c>
      <c r="K135" s="20" t="s">
        <v>13</v>
      </c>
      <c r="L135" s="20" t="s">
        <v>10</v>
      </c>
      <c r="M135" s="20" t="s">
        <v>12</v>
      </c>
      <c r="N135" s="20"/>
      <c r="O135" s="20"/>
      <c r="P135" s="20" t="s">
        <v>247</v>
      </c>
      <c r="Q135" s="20" t="s">
        <v>251</v>
      </c>
      <c r="R135" s="20" t="s">
        <v>252</v>
      </c>
      <c r="S135" s="21" t="s">
        <v>249</v>
      </c>
      <c r="T135" s="120" t="s">
        <v>6</v>
      </c>
      <c r="U135" s="32" t="s">
        <v>7</v>
      </c>
      <c r="V135" s="33" t="s">
        <v>247</v>
      </c>
    </row>
    <row r="136" spans="2:22" ht="13.5">
      <c r="B136" s="22">
        <v>1</v>
      </c>
      <c r="C136" s="23" t="s">
        <v>222</v>
      </c>
      <c r="D136" s="82">
        <v>4</v>
      </c>
      <c r="E136" s="24">
        <f aca="true" t="shared" si="0" ref="E136:M136">Q14+Q43+Q76+Q101</f>
        <v>5</v>
      </c>
      <c r="F136" s="24">
        <f t="shared" si="0"/>
        <v>4</v>
      </c>
      <c r="G136" s="24">
        <f t="shared" si="0"/>
        <v>1</v>
      </c>
      <c r="H136" s="24">
        <f t="shared" si="0"/>
        <v>1</v>
      </c>
      <c r="I136" s="24">
        <f t="shared" si="0"/>
        <v>2</v>
      </c>
      <c r="J136" s="24">
        <f t="shared" si="0"/>
        <v>1</v>
      </c>
      <c r="K136" s="24">
        <f t="shared" si="0"/>
        <v>3</v>
      </c>
      <c r="L136" s="24">
        <f t="shared" si="0"/>
        <v>1</v>
      </c>
      <c r="M136" s="50">
        <f t="shared" si="0"/>
        <v>1</v>
      </c>
      <c r="N136" s="50"/>
      <c r="O136" s="50"/>
      <c r="P136" s="28">
        <f>G136/F136</f>
        <v>0.25</v>
      </c>
      <c r="Q136" s="24">
        <v>0</v>
      </c>
      <c r="R136" s="24">
        <v>0</v>
      </c>
      <c r="S136" s="27">
        <v>1</v>
      </c>
      <c r="T136" s="91">
        <v>4</v>
      </c>
      <c r="U136" s="71">
        <v>1</v>
      </c>
      <c r="V136" s="131">
        <f>U136/T136</f>
        <v>0.25</v>
      </c>
    </row>
    <row r="137" spans="2:22" ht="13.5">
      <c r="B137" s="22">
        <v>2</v>
      </c>
      <c r="C137" s="23" t="s">
        <v>223</v>
      </c>
      <c r="D137" s="82">
        <v>4</v>
      </c>
      <c r="E137" s="24">
        <f aca="true" t="shared" si="1" ref="E137:M137">D44+D72+D95+D126</f>
        <v>10</v>
      </c>
      <c r="F137" s="24">
        <f t="shared" si="1"/>
        <v>9</v>
      </c>
      <c r="G137" s="24">
        <f t="shared" si="1"/>
        <v>3</v>
      </c>
      <c r="H137" s="24">
        <f t="shared" si="1"/>
        <v>4</v>
      </c>
      <c r="I137" s="24">
        <f t="shared" si="1"/>
        <v>4</v>
      </c>
      <c r="J137" s="24">
        <f t="shared" si="1"/>
        <v>1</v>
      </c>
      <c r="K137" s="24">
        <f t="shared" si="1"/>
        <v>0</v>
      </c>
      <c r="L137" s="24">
        <f t="shared" si="1"/>
        <v>4</v>
      </c>
      <c r="M137" s="50">
        <f t="shared" si="1"/>
        <v>4</v>
      </c>
      <c r="N137" s="50"/>
      <c r="O137" s="50"/>
      <c r="P137" s="28">
        <f aca="true" t="shared" si="2" ref="P137:P159">G137/F137</f>
        <v>0.3333333333333333</v>
      </c>
      <c r="Q137" s="24">
        <v>0</v>
      </c>
      <c r="R137" s="24">
        <v>0</v>
      </c>
      <c r="S137" s="27">
        <v>0</v>
      </c>
      <c r="T137" s="91">
        <v>7</v>
      </c>
      <c r="U137" s="71">
        <v>3</v>
      </c>
      <c r="V137" s="131">
        <f aca="true" t="shared" si="3" ref="V137:V159">U137/T137</f>
        <v>0.42857142857142855</v>
      </c>
    </row>
    <row r="138" spans="2:22" ht="13.5">
      <c r="B138" s="37">
        <v>3</v>
      </c>
      <c r="C138" s="78" t="s">
        <v>224</v>
      </c>
      <c r="D138" s="34">
        <v>5</v>
      </c>
      <c r="E138" s="34">
        <f aca="true" t="shared" si="4" ref="E138:M138">Q16+Q39+Q67+Q102+Q121</f>
        <v>10</v>
      </c>
      <c r="F138" s="34">
        <f t="shared" si="4"/>
        <v>9</v>
      </c>
      <c r="G138" s="34">
        <f t="shared" si="4"/>
        <v>5</v>
      </c>
      <c r="H138" s="34">
        <f t="shared" si="4"/>
        <v>5</v>
      </c>
      <c r="I138" s="34">
        <f t="shared" si="4"/>
        <v>6</v>
      </c>
      <c r="J138" s="34">
        <f t="shared" si="4"/>
        <v>1</v>
      </c>
      <c r="K138" s="34">
        <f t="shared" si="4"/>
        <v>1</v>
      </c>
      <c r="L138" s="34">
        <f t="shared" si="4"/>
        <v>7</v>
      </c>
      <c r="M138" s="50">
        <f t="shared" si="4"/>
        <v>1</v>
      </c>
      <c r="N138" s="50"/>
      <c r="O138" s="50"/>
      <c r="P138" s="36">
        <f t="shared" si="2"/>
        <v>0.5555555555555556</v>
      </c>
      <c r="Q138" s="34">
        <v>0</v>
      </c>
      <c r="R138" s="34">
        <v>1</v>
      </c>
      <c r="S138" s="35">
        <v>0</v>
      </c>
      <c r="T138" s="124">
        <v>5</v>
      </c>
      <c r="U138" s="125">
        <v>3</v>
      </c>
      <c r="V138" s="127">
        <f t="shared" si="3"/>
        <v>0.6</v>
      </c>
    </row>
    <row r="139" spans="2:22" ht="13.5">
      <c r="B139" s="22">
        <v>4</v>
      </c>
      <c r="C139" s="23" t="s">
        <v>225</v>
      </c>
      <c r="D139" s="50">
        <v>5</v>
      </c>
      <c r="E139" s="24">
        <f aca="true" t="shared" si="5" ref="E139:M139">Q20+Q47+Q73+Q100+Q128</f>
        <v>3</v>
      </c>
      <c r="F139" s="24">
        <f t="shared" si="5"/>
        <v>3</v>
      </c>
      <c r="G139" s="24">
        <f t="shared" si="5"/>
        <v>0</v>
      </c>
      <c r="H139" s="24">
        <f t="shared" si="5"/>
        <v>0</v>
      </c>
      <c r="I139" s="24">
        <f t="shared" si="5"/>
        <v>0</v>
      </c>
      <c r="J139" s="24">
        <f t="shared" si="5"/>
        <v>0</v>
      </c>
      <c r="K139" s="24">
        <f t="shared" si="5"/>
        <v>2</v>
      </c>
      <c r="L139" s="24">
        <f t="shared" si="5"/>
        <v>0</v>
      </c>
      <c r="M139" s="50">
        <f t="shared" si="5"/>
        <v>0</v>
      </c>
      <c r="N139" s="50"/>
      <c r="O139" s="50"/>
      <c r="P139" s="28">
        <f t="shared" si="2"/>
        <v>0</v>
      </c>
      <c r="Q139" s="24">
        <v>0</v>
      </c>
      <c r="R139" s="24">
        <v>0</v>
      </c>
      <c r="S139" s="27">
        <v>0</v>
      </c>
      <c r="T139" s="91">
        <v>1</v>
      </c>
      <c r="U139" s="71">
        <v>0</v>
      </c>
      <c r="V139" s="131">
        <f t="shared" si="3"/>
        <v>0</v>
      </c>
    </row>
    <row r="140" spans="2:22" ht="13.5">
      <c r="B140" s="22">
        <v>6</v>
      </c>
      <c r="C140" s="23" t="s">
        <v>226</v>
      </c>
      <c r="D140" s="50">
        <v>3</v>
      </c>
      <c r="E140" s="24">
        <f aca="true" t="shared" si="6" ref="E140:M140">D19+D46+D93</f>
        <v>6</v>
      </c>
      <c r="F140" s="24">
        <f t="shared" si="6"/>
        <v>5</v>
      </c>
      <c r="G140" s="24">
        <f t="shared" si="6"/>
        <v>3</v>
      </c>
      <c r="H140" s="24">
        <f t="shared" si="6"/>
        <v>0</v>
      </c>
      <c r="I140" s="24">
        <f t="shared" si="6"/>
        <v>4</v>
      </c>
      <c r="J140" s="24">
        <f t="shared" si="6"/>
        <v>1</v>
      </c>
      <c r="K140" s="24">
        <f t="shared" si="6"/>
        <v>1</v>
      </c>
      <c r="L140" s="24">
        <f t="shared" si="6"/>
        <v>6</v>
      </c>
      <c r="M140" s="50">
        <f t="shared" si="6"/>
        <v>0</v>
      </c>
      <c r="N140" s="50"/>
      <c r="O140" s="50"/>
      <c r="P140" s="28">
        <f t="shared" si="2"/>
        <v>0.6</v>
      </c>
      <c r="Q140" s="24">
        <v>0</v>
      </c>
      <c r="R140" s="24">
        <v>0</v>
      </c>
      <c r="S140" s="27">
        <v>0</v>
      </c>
      <c r="T140" s="91">
        <v>2</v>
      </c>
      <c r="U140" s="71">
        <v>1</v>
      </c>
      <c r="V140" s="131">
        <f t="shared" si="3"/>
        <v>0.5</v>
      </c>
    </row>
    <row r="141" spans="2:22" ht="13.5">
      <c r="B141" s="22">
        <v>7</v>
      </c>
      <c r="C141" s="23" t="s">
        <v>227</v>
      </c>
      <c r="D141" s="50">
        <v>5</v>
      </c>
      <c r="E141" s="24">
        <f aca="true" t="shared" si="7" ref="E141:M141">Q15+Q44+Q70+Q97+Q124</f>
        <v>9</v>
      </c>
      <c r="F141" s="24">
        <f t="shared" si="7"/>
        <v>9</v>
      </c>
      <c r="G141" s="24">
        <f t="shared" si="7"/>
        <v>4</v>
      </c>
      <c r="H141" s="24">
        <f t="shared" si="7"/>
        <v>3</v>
      </c>
      <c r="I141" s="24">
        <f t="shared" si="7"/>
        <v>3</v>
      </c>
      <c r="J141" s="24">
        <f t="shared" si="7"/>
        <v>0</v>
      </c>
      <c r="K141" s="24">
        <f t="shared" si="7"/>
        <v>3</v>
      </c>
      <c r="L141" s="24">
        <f t="shared" si="7"/>
        <v>1</v>
      </c>
      <c r="M141" s="50">
        <f t="shared" si="7"/>
        <v>1</v>
      </c>
      <c r="N141" s="50"/>
      <c r="O141" s="50"/>
      <c r="P141" s="28">
        <f t="shared" si="2"/>
        <v>0.4444444444444444</v>
      </c>
      <c r="Q141" s="24">
        <v>0</v>
      </c>
      <c r="R141" s="24">
        <v>0</v>
      </c>
      <c r="S141" s="27">
        <v>1</v>
      </c>
      <c r="T141" s="91">
        <v>4</v>
      </c>
      <c r="U141" s="71">
        <v>2</v>
      </c>
      <c r="V141" s="131">
        <f t="shared" si="3"/>
        <v>0.5</v>
      </c>
    </row>
    <row r="142" spans="2:22" ht="13.5">
      <c r="B142" s="22">
        <v>8</v>
      </c>
      <c r="C142" s="23" t="s">
        <v>228</v>
      </c>
      <c r="D142" s="50">
        <v>5</v>
      </c>
      <c r="E142" s="24">
        <f aca="true" t="shared" si="8" ref="E142:M142">D16+D43+D71+D94+D125</f>
        <v>10</v>
      </c>
      <c r="F142" s="24">
        <f t="shared" si="8"/>
        <v>9</v>
      </c>
      <c r="G142" s="24">
        <f t="shared" si="8"/>
        <v>2</v>
      </c>
      <c r="H142" s="24">
        <f t="shared" si="8"/>
        <v>5</v>
      </c>
      <c r="I142" s="24">
        <f t="shared" si="8"/>
        <v>4</v>
      </c>
      <c r="J142" s="24">
        <f t="shared" si="8"/>
        <v>1</v>
      </c>
      <c r="K142" s="24">
        <f t="shared" si="8"/>
        <v>1</v>
      </c>
      <c r="L142" s="24">
        <f t="shared" si="8"/>
        <v>4</v>
      </c>
      <c r="M142" s="50">
        <f t="shared" si="8"/>
        <v>0</v>
      </c>
      <c r="N142" s="50"/>
      <c r="O142" s="50"/>
      <c r="P142" s="28">
        <f t="shared" si="2"/>
        <v>0.2222222222222222</v>
      </c>
      <c r="Q142" s="24">
        <v>0</v>
      </c>
      <c r="R142" s="24">
        <v>0</v>
      </c>
      <c r="S142" s="27">
        <v>1</v>
      </c>
      <c r="T142" s="91">
        <v>6</v>
      </c>
      <c r="U142" s="71">
        <v>2</v>
      </c>
      <c r="V142" s="131">
        <f t="shared" si="3"/>
        <v>0.3333333333333333</v>
      </c>
    </row>
    <row r="143" spans="2:22" ht="13.5">
      <c r="B143" s="37">
        <v>9</v>
      </c>
      <c r="C143" s="78" t="s">
        <v>229</v>
      </c>
      <c r="D143" s="34">
        <v>1</v>
      </c>
      <c r="E143" s="34">
        <f>Q75</f>
        <v>2</v>
      </c>
      <c r="F143" s="34">
        <f aca="true" t="shared" si="9" ref="F143:M143">R75</f>
        <v>2</v>
      </c>
      <c r="G143" s="34">
        <f t="shared" si="9"/>
        <v>0</v>
      </c>
      <c r="H143" s="34">
        <f t="shared" si="9"/>
        <v>0</v>
      </c>
      <c r="I143" s="34">
        <f t="shared" si="9"/>
        <v>0</v>
      </c>
      <c r="J143" s="34">
        <f t="shared" si="9"/>
        <v>0</v>
      </c>
      <c r="K143" s="34">
        <f t="shared" si="9"/>
        <v>2</v>
      </c>
      <c r="L143" s="34">
        <f t="shared" si="9"/>
        <v>0</v>
      </c>
      <c r="M143" s="50">
        <f t="shared" si="9"/>
        <v>0</v>
      </c>
      <c r="N143" s="50"/>
      <c r="O143" s="50"/>
      <c r="P143" s="36">
        <f t="shared" si="2"/>
        <v>0</v>
      </c>
      <c r="Q143" s="34">
        <v>0</v>
      </c>
      <c r="R143" s="34">
        <v>0</v>
      </c>
      <c r="S143" s="35">
        <v>0</v>
      </c>
      <c r="T143" s="124">
        <v>1</v>
      </c>
      <c r="U143" s="125">
        <v>0</v>
      </c>
      <c r="V143" s="127">
        <f t="shared" si="3"/>
        <v>0</v>
      </c>
    </row>
    <row r="144" spans="2:22" ht="13.5">
      <c r="B144" s="22">
        <v>10</v>
      </c>
      <c r="C144" s="23" t="s">
        <v>230</v>
      </c>
      <c r="D144" s="50">
        <v>4</v>
      </c>
      <c r="E144" s="24">
        <f aca="true" t="shared" si="10" ref="E144:M144">D12+D67+D99+D121</f>
        <v>8</v>
      </c>
      <c r="F144" s="24">
        <f t="shared" si="10"/>
        <v>7</v>
      </c>
      <c r="G144" s="24">
        <f t="shared" si="10"/>
        <v>2</v>
      </c>
      <c r="H144" s="24">
        <f t="shared" si="10"/>
        <v>3</v>
      </c>
      <c r="I144" s="24">
        <f t="shared" si="10"/>
        <v>4</v>
      </c>
      <c r="J144" s="24">
        <f t="shared" si="10"/>
        <v>1</v>
      </c>
      <c r="K144" s="24">
        <f t="shared" si="10"/>
        <v>0</v>
      </c>
      <c r="L144" s="24">
        <f t="shared" si="10"/>
        <v>8</v>
      </c>
      <c r="M144" s="50">
        <f t="shared" si="10"/>
        <v>0</v>
      </c>
      <c r="N144" s="50"/>
      <c r="O144" s="50"/>
      <c r="P144" s="28">
        <f t="shared" si="2"/>
        <v>0.2857142857142857</v>
      </c>
      <c r="Q144" s="24">
        <v>0</v>
      </c>
      <c r="R144" s="24">
        <v>0</v>
      </c>
      <c r="S144" s="27">
        <v>1</v>
      </c>
      <c r="T144" s="91">
        <v>3</v>
      </c>
      <c r="U144" s="71">
        <v>2</v>
      </c>
      <c r="V144" s="131">
        <f t="shared" si="3"/>
        <v>0.6666666666666666</v>
      </c>
    </row>
    <row r="145" spans="2:22" ht="13.5">
      <c r="B145" s="22">
        <v>11</v>
      </c>
      <c r="C145" s="23" t="s">
        <v>231</v>
      </c>
      <c r="D145" s="50">
        <v>4</v>
      </c>
      <c r="E145" s="24">
        <f aca="true" t="shared" si="11" ref="E145:M145">Q18+Q48+Q77+Q104</f>
        <v>4</v>
      </c>
      <c r="F145" s="24">
        <f t="shared" si="11"/>
        <v>4</v>
      </c>
      <c r="G145" s="24">
        <f t="shared" si="11"/>
        <v>0</v>
      </c>
      <c r="H145" s="24">
        <f t="shared" si="11"/>
        <v>0</v>
      </c>
      <c r="I145" s="24">
        <f t="shared" si="11"/>
        <v>0</v>
      </c>
      <c r="J145" s="24">
        <f t="shared" si="11"/>
        <v>0</v>
      </c>
      <c r="K145" s="24">
        <f t="shared" si="11"/>
        <v>3</v>
      </c>
      <c r="L145" s="24">
        <f t="shared" si="11"/>
        <v>0</v>
      </c>
      <c r="M145" s="50">
        <f t="shared" si="11"/>
        <v>1</v>
      </c>
      <c r="N145" s="50"/>
      <c r="O145" s="50"/>
      <c r="P145" s="28">
        <f t="shared" si="2"/>
        <v>0</v>
      </c>
      <c r="Q145" s="24">
        <v>0</v>
      </c>
      <c r="R145" s="24">
        <v>0</v>
      </c>
      <c r="S145" s="27">
        <v>0</v>
      </c>
      <c r="T145" s="91">
        <v>1</v>
      </c>
      <c r="U145" s="71">
        <v>0</v>
      </c>
      <c r="V145" s="131">
        <f t="shared" si="3"/>
        <v>0</v>
      </c>
    </row>
    <row r="146" spans="2:22" ht="13.5">
      <c r="B146" s="22">
        <v>12</v>
      </c>
      <c r="C146" s="23" t="s">
        <v>232</v>
      </c>
      <c r="D146" s="50">
        <v>5</v>
      </c>
      <c r="E146" s="24">
        <f aca="true" t="shared" si="12" ref="E146:M146">D20+D39+D73+D102+D128</f>
        <v>10</v>
      </c>
      <c r="F146" s="24">
        <f t="shared" si="12"/>
        <v>9</v>
      </c>
      <c r="G146" s="24">
        <f t="shared" si="12"/>
        <v>3</v>
      </c>
      <c r="H146" s="24">
        <f t="shared" si="12"/>
        <v>2</v>
      </c>
      <c r="I146" s="24">
        <f t="shared" si="12"/>
        <v>4</v>
      </c>
      <c r="J146" s="24">
        <f t="shared" si="12"/>
        <v>1</v>
      </c>
      <c r="K146" s="24">
        <f t="shared" si="12"/>
        <v>0</v>
      </c>
      <c r="L146" s="24">
        <f t="shared" si="12"/>
        <v>5</v>
      </c>
      <c r="M146" s="50">
        <f t="shared" si="12"/>
        <v>0</v>
      </c>
      <c r="N146" s="50"/>
      <c r="O146" s="50"/>
      <c r="P146" s="28">
        <f t="shared" si="2"/>
        <v>0.3333333333333333</v>
      </c>
      <c r="Q146" s="24">
        <v>0</v>
      </c>
      <c r="R146" s="24">
        <v>0</v>
      </c>
      <c r="S146" s="27">
        <v>2</v>
      </c>
      <c r="T146" s="91">
        <v>6</v>
      </c>
      <c r="U146" s="71">
        <v>2</v>
      </c>
      <c r="V146" s="131">
        <f t="shared" si="3"/>
        <v>0.3333333333333333</v>
      </c>
    </row>
    <row r="147" spans="2:22" ht="13.5">
      <c r="B147" s="22">
        <v>13</v>
      </c>
      <c r="C147" s="23" t="s">
        <v>233</v>
      </c>
      <c r="D147" s="50">
        <v>5</v>
      </c>
      <c r="E147" s="24">
        <f aca="true" t="shared" si="13" ref="E147:M147">D13+D40+D68+D98+D122</f>
        <v>12</v>
      </c>
      <c r="F147" s="24">
        <f t="shared" si="13"/>
        <v>11</v>
      </c>
      <c r="G147" s="24">
        <f t="shared" si="13"/>
        <v>2</v>
      </c>
      <c r="H147" s="24">
        <f t="shared" si="13"/>
        <v>4</v>
      </c>
      <c r="I147" s="24">
        <f t="shared" si="13"/>
        <v>3</v>
      </c>
      <c r="J147" s="24">
        <f t="shared" si="13"/>
        <v>1</v>
      </c>
      <c r="K147" s="24">
        <f t="shared" si="13"/>
        <v>0</v>
      </c>
      <c r="L147" s="24">
        <f t="shared" si="13"/>
        <v>5</v>
      </c>
      <c r="M147" s="50">
        <f t="shared" si="13"/>
        <v>0</v>
      </c>
      <c r="N147" s="50"/>
      <c r="O147" s="50"/>
      <c r="P147" s="28">
        <f t="shared" si="2"/>
        <v>0.18181818181818182</v>
      </c>
      <c r="Q147" s="24">
        <v>0</v>
      </c>
      <c r="R147" s="24">
        <v>0</v>
      </c>
      <c r="S147" s="27">
        <v>1</v>
      </c>
      <c r="T147" s="91">
        <v>7</v>
      </c>
      <c r="U147" s="71">
        <v>2</v>
      </c>
      <c r="V147" s="131">
        <f t="shared" si="3"/>
        <v>0.2857142857142857</v>
      </c>
    </row>
    <row r="148" spans="2:22" ht="13.5">
      <c r="B148" s="22">
        <v>14</v>
      </c>
      <c r="C148" s="23" t="s">
        <v>234</v>
      </c>
      <c r="D148" s="50">
        <v>5</v>
      </c>
      <c r="E148" s="24">
        <f aca="true" t="shared" si="14" ref="E148:M148">Q13+Q41+Q69+Q96+Q123</f>
        <v>12</v>
      </c>
      <c r="F148" s="24">
        <f t="shared" si="14"/>
        <v>11</v>
      </c>
      <c r="G148" s="24">
        <f t="shared" si="14"/>
        <v>4</v>
      </c>
      <c r="H148" s="24">
        <f t="shared" si="14"/>
        <v>2</v>
      </c>
      <c r="I148" s="24">
        <f t="shared" si="14"/>
        <v>4</v>
      </c>
      <c r="J148" s="24">
        <f t="shared" si="14"/>
        <v>1</v>
      </c>
      <c r="K148" s="24">
        <f t="shared" si="14"/>
        <v>2</v>
      </c>
      <c r="L148" s="24">
        <f t="shared" si="14"/>
        <v>6</v>
      </c>
      <c r="M148" s="50">
        <f t="shared" si="14"/>
        <v>28</v>
      </c>
      <c r="N148" s="50"/>
      <c r="O148" s="50"/>
      <c r="P148" s="28">
        <f t="shared" si="2"/>
        <v>0.36363636363636365</v>
      </c>
      <c r="Q148" s="24">
        <v>0</v>
      </c>
      <c r="R148" s="24">
        <v>0</v>
      </c>
      <c r="S148" s="27">
        <v>1</v>
      </c>
      <c r="T148" s="91">
        <v>5</v>
      </c>
      <c r="U148" s="71">
        <v>1</v>
      </c>
      <c r="V148" s="131">
        <f t="shared" si="3"/>
        <v>0.2</v>
      </c>
    </row>
    <row r="149" spans="2:22" ht="13.5">
      <c r="B149" s="22">
        <v>15</v>
      </c>
      <c r="C149" s="23" t="s">
        <v>235</v>
      </c>
      <c r="D149" s="50">
        <v>5</v>
      </c>
      <c r="E149" s="24">
        <f aca="true" t="shared" si="15" ref="E149:M149">D11+D38+D66+D100+D120</f>
        <v>13</v>
      </c>
      <c r="F149" s="24">
        <f t="shared" si="15"/>
        <v>13</v>
      </c>
      <c r="G149" s="24">
        <f t="shared" si="15"/>
        <v>6</v>
      </c>
      <c r="H149" s="24">
        <f t="shared" si="15"/>
        <v>5</v>
      </c>
      <c r="I149" s="24">
        <f t="shared" si="15"/>
        <v>5</v>
      </c>
      <c r="J149" s="24">
        <f t="shared" si="15"/>
        <v>0</v>
      </c>
      <c r="K149" s="24">
        <f t="shared" si="15"/>
        <v>1</v>
      </c>
      <c r="L149" s="24">
        <f t="shared" si="15"/>
        <v>6</v>
      </c>
      <c r="M149" s="50">
        <f t="shared" si="15"/>
        <v>0</v>
      </c>
      <c r="N149" s="50"/>
      <c r="O149" s="50"/>
      <c r="P149" s="28">
        <f t="shared" si="2"/>
        <v>0.46153846153846156</v>
      </c>
      <c r="Q149" s="24">
        <v>0</v>
      </c>
      <c r="R149" s="24">
        <v>0</v>
      </c>
      <c r="S149" s="27">
        <v>2</v>
      </c>
      <c r="T149" s="91">
        <v>9</v>
      </c>
      <c r="U149" s="71">
        <v>4</v>
      </c>
      <c r="V149" s="131">
        <f t="shared" si="3"/>
        <v>0.4444444444444444</v>
      </c>
    </row>
    <row r="150" spans="2:22" ht="13.5">
      <c r="B150" s="22">
        <v>16</v>
      </c>
      <c r="C150" s="23" t="s">
        <v>236</v>
      </c>
      <c r="D150" s="50">
        <v>5</v>
      </c>
      <c r="E150" s="24">
        <f aca="true" t="shared" si="16" ref="E150:M150">D14+D41+D69+D97+D123</f>
        <v>11</v>
      </c>
      <c r="F150" s="24">
        <f t="shared" si="16"/>
        <v>8</v>
      </c>
      <c r="G150" s="24">
        <f t="shared" si="16"/>
        <v>2</v>
      </c>
      <c r="H150" s="24">
        <f t="shared" si="16"/>
        <v>4</v>
      </c>
      <c r="I150" s="24">
        <f t="shared" si="16"/>
        <v>5</v>
      </c>
      <c r="J150" s="24">
        <f t="shared" si="16"/>
        <v>1</v>
      </c>
      <c r="K150" s="24">
        <f t="shared" si="16"/>
        <v>2</v>
      </c>
      <c r="L150" s="24">
        <f t="shared" si="16"/>
        <v>7</v>
      </c>
      <c r="M150" s="50">
        <f t="shared" si="16"/>
        <v>2</v>
      </c>
      <c r="N150" s="50"/>
      <c r="O150" s="50"/>
      <c r="P150" s="28">
        <f t="shared" si="2"/>
        <v>0.25</v>
      </c>
      <c r="Q150" s="24">
        <v>0</v>
      </c>
      <c r="R150" s="24">
        <v>0</v>
      </c>
      <c r="S150" s="27">
        <v>2</v>
      </c>
      <c r="T150" s="91">
        <v>7</v>
      </c>
      <c r="U150" s="71">
        <v>2</v>
      </c>
      <c r="V150" s="131">
        <f t="shared" si="3"/>
        <v>0.2857142857142857</v>
      </c>
    </row>
    <row r="151" spans="2:22" ht="13.5">
      <c r="B151" s="22">
        <v>17</v>
      </c>
      <c r="C151" s="23" t="s">
        <v>237</v>
      </c>
      <c r="D151" s="50">
        <v>5</v>
      </c>
      <c r="E151" s="24">
        <f aca="true" t="shared" si="17" ref="E151:M151">Q11+Q40+Q68+Q95+Q122</f>
        <v>12</v>
      </c>
      <c r="F151" s="24">
        <f t="shared" si="17"/>
        <v>10</v>
      </c>
      <c r="G151" s="24">
        <f t="shared" si="17"/>
        <v>4</v>
      </c>
      <c r="H151" s="24">
        <f t="shared" si="17"/>
        <v>4</v>
      </c>
      <c r="I151" s="24">
        <f t="shared" si="17"/>
        <v>4</v>
      </c>
      <c r="J151" s="24">
        <f t="shared" si="17"/>
        <v>2</v>
      </c>
      <c r="K151" s="24">
        <f t="shared" si="17"/>
        <v>2</v>
      </c>
      <c r="L151" s="24">
        <f t="shared" si="17"/>
        <v>4</v>
      </c>
      <c r="M151" s="50">
        <f t="shared" si="17"/>
        <v>2</v>
      </c>
      <c r="N151" s="50"/>
      <c r="O151" s="50"/>
      <c r="P151" s="28">
        <f t="shared" si="2"/>
        <v>0.4</v>
      </c>
      <c r="Q151" s="24">
        <v>0</v>
      </c>
      <c r="R151" s="24">
        <v>0</v>
      </c>
      <c r="S151" s="27">
        <v>2</v>
      </c>
      <c r="T151" s="91">
        <v>5</v>
      </c>
      <c r="U151" s="71">
        <v>3</v>
      </c>
      <c r="V151" s="131">
        <f t="shared" si="3"/>
        <v>0.6</v>
      </c>
    </row>
    <row r="152" spans="2:22" ht="13.5">
      <c r="B152" s="22">
        <v>18</v>
      </c>
      <c r="C152" s="23" t="s">
        <v>245</v>
      </c>
      <c r="D152" s="50">
        <v>5</v>
      </c>
      <c r="E152" s="24">
        <f aca="true" t="shared" si="18" ref="E152:M152">Q19+Q42+Q72+Q99+Q125</f>
        <v>8</v>
      </c>
      <c r="F152" s="24">
        <f t="shared" si="18"/>
        <v>6</v>
      </c>
      <c r="G152" s="24">
        <f t="shared" si="18"/>
        <v>3</v>
      </c>
      <c r="H152" s="24">
        <f t="shared" si="18"/>
        <v>3</v>
      </c>
      <c r="I152" s="24">
        <f t="shared" si="18"/>
        <v>4</v>
      </c>
      <c r="J152" s="24">
        <f t="shared" si="18"/>
        <v>2</v>
      </c>
      <c r="K152" s="24">
        <f t="shared" si="18"/>
        <v>2</v>
      </c>
      <c r="L152" s="24">
        <f t="shared" si="18"/>
        <v>3</v>
      </c>
      <c r="M152" s="50">
        <f t="shared" si="18"/>
        <v>5</v>
      </c>
      <c r="N152" s="50"/>
      <c r="O152" s="50"/>
      <c r="P152" s="28">
        <f t="shared" si="2"/>
        <v>0.5</v>
      </c>
      <c r="Q152" s="24">
        <v>0</v>
      </c>
      <c r="R152" s="24">
        <v>0</v>
      </c>
      <c r="S152" s="27">
        <v>2</v>
      </c>
      <c r="T152" s="91">
        <v>5</v>
      </c>
      <c r="U152" s="71">
        <v>3</v>
      </c>
      <c r="V152" s="131">
        <f t="shared" si="3"/>
        <v>0.6</v>
      </c>
    </row>
    <row r="153" spans="2:22" ht="13.5">
      <c r="B153" s="22">
        <v>19</v>
      </c>
      <c r="C153" s="23" t="s">
        <v>238</v>
      </c>
      <c r="D153" s="50">
        <v>5</v>
      </c>
      <c r="E153" s="24">
        <f aca="true" t="shared" si="19" ref="E153:M153">D15+D42+D70+D103+D124</f>
        <v>10</v>
      </c>
      <c r="F153" s="24">
        <f t="shared" si="19"/>
        <v>9</v>
      </c>
      <c r="G153" s="24">
        <f t="shared" si="19"/>
        <v>3</v>
      </c>
      <c r="H153" s="24">
        <f t="shared" si="19"/>
        <v>2</v>
      </c>
      <c r="I153" s="24">
        <f t="shared" si="19"/>
        <v>6</v>
      </c>
      <c r="J153" s="24">
        <f t="shared" si="19"/>
        <v>1</v>
      </c>
      <c r="K153" s="24">
        <f t="shared" si="19"/>
        <v>3</v>
      </c>
      <c r="L153" s="24">
        <f t="shared" si="19"/>
        <v>6</v>
      </c>
      <c r="M153" s="50">
        <f t="shared" si="19"/>
        <v>0</v>
      </c>
      <c r="N153" s="50"/>
      <c r="O153" s="50"/>
      <c r="P153" s="28">
        <f t="shared" si="2"/>
        <v>0.3333333333333333</v>
      </c>
      <c r="Q153" s="24">
        <v>0</v>
      </c>
      <c r="R153" s="24">
        <v>0</v>
      </c>
      <c r="S153" s="27">
        <v>2</v>
      </c>
      <c r="T153" s="91">
        <v>3</v>
      </c>
      <c r="U153" s="71">
        <v>0</v>
      </c>
      <c r="V153" s="131">
        <f t="shared" si="3"/>
        <v>0</v>
      </c>
    </row>
    <row r="154" spans="2:22" ht="13.5">
      <c r="B154" s="22">
        <v>20</v>
      </c>
      <c r="C154" s="23" t="s">
        <v>240</v>
      </c>
      <c r="D154" s="50">
        <v>5</v>
      </c>
      <c r="E154" s="24">
        <f aca="true" t="shared" si="20" ref="E154:M154">Q17+Q45+Q74+Q94+Q126</f>
        <v>10</v>
      </c>
      <c r="F154" s="24">
        <f t="shared" si="20"/>
        <v>6</v>
      </c>
      <c r="G154" s="24">
        <f t="shared" si="20"/>
        <v>3</v>
      </c>
      <c r="H154" s="24">
        <f t="shared" si="20"/>
        <v>2</v>
      </c>
      <c r="I154" s="24">
        <f t="shared" si="20"/>
        <v>3</v>
      </c>
      <c r="J154" s="24">
        <f t="shared" si="20"/>
        <v>4</v>
      </c>
      <c r="K154" s="24">
        <f t="shared" si="20"/>
        <v>3</v>
      </c>
      <c r="L154" s="24">
        <f t="shared" si="20"/>
        <v>5</v>
      </c>
      <c r="M154" s="50">
        <f t="shared" si="20"/>
        <v>1</v>
      </c>
      <c r="N154" s="50"/>
      <c r="O154" s="50"/>
      <c r="P154" s="28">
        <f t="shared" si="2"/>
        <v>0.5</v>
      </c>
      <c r="Q154" s="24">
        <v>0</v>
      </c>
      <c r="R154" s="24">
        <v>0</v>
      </c>
      <c r="S154" s="27">
        <v>2</v>
      </c>
      <c r="T154" s="91">
        <v>4</v>
      </c>
      <c r="U154" s="71">
        <v>3</v>
      </c>
      <c r="V154" s="131">
        <f t="shared" si="3"/>
        <v>0.75</v>
      </c>
    </row>
    <row r="155" spans="2:22" ht="13.5">
      <c r="B155" s="22">
        <v>21</v>
      </c>
      <c r="C155" s="23" t="s">
        <v>241</v>
      </c>
      <c r="D155" s="50">
        <v>4</v>
      </c>
      <c r="E155" s="24">
        <f aca="true" t="shared" si="21" ref="E155:M155">Q21+Q46+Q78+Q103</f>
        <v>4</v>
      </c>
      <c r="F155" s="24">
        <f t="shared" si="21"/>
        <v>4</v>
      </c>
      <c r="G155" s="24">
        <f t="shared" si="21"/>
        <v>1</v>
      </c>
      <c r="H155" s="24">
        <f t="shared" si="21"/>
        <v>1</v>
      </c>
      <c r="I155" s="24">
        <f t="shared" si="21"/>
        <v>1</v>
      </c>
      <c r="J155" s="24">
        <f t="shared" si="21"/>
        <v>0</v>
      </c>
      <c r="K155" s="24">
        <f t="shared" si="21"/>
        <v>2</v>
      </c>
      <c r="L155" s="24">
        <f t="shared" si="21"/>
        <v>2</v>
      </c>
      <c r="M155" s="50">
        <f t="shared" si="21"/>
        <v>1</v>
      </c>
      <c r="N155" s="50"/>
      <c r="O155" s="50"/>
      <c r="P155" s="28">
        <f t="shared" si="2"/>
        <v>0.25</v>
      </c>
      <c r="Q155" s="24">
        <v>0</v>
      </c>
      <c r="R155" s="24">
        <v>0</v>
      </c>
      <c r="S155" s="27">
        <v>0</v>
      </c>
      <c r="T155" s="91">
        <v>1</v>
      </c>
      <c r="U155" s="71">
        <v>1</v>
      </c>
      <c r="V155" s="131">
        <f t="shared" si="3"/>
        <v>1</v>
      </c>
    </row>
    <row r="156" spans="2:22" ht="13.5">
      <c r="B156" s="22">
        <v>22</v>
      </c>
      <c r="C156" s="23" t="s">
        <v>242</v>
      </c>
      <c r="D156" s="50">
        <v>5</v>
      </c>
      <c r="E156" s="24">
        <f aca="true" t="shared" si="22" ref="E156:M156">Q12+Q38+Q66+Q93+Q120</f>
        <v>12</v>
      </c>
      <c r="F156" s="24">
        <f t="shared" si="22"/>
        <v>8</v>
      </c>
      <c r="G156" s="24">
        <f t="shared" si="22"/>
        <v>2</v>
      </c>
      <c r="H156" s="24">
        <f t="shared" si="22"/>
        <v>1</v>
      </c>
      <c r="I156" s="24">
        <f t="shared" si="22"/>
        <v>6</v>
      </c>
      <c r="J156" s="24">
        <f t="shared" si="22"/>
        <v>4</v>
      </c>
      <c r="K156" s="24">
        <f t="shared" si="22"/>
        <v>2</v>
      </c>
      <c r="L156" s="24">
        <f t="shared" si="22"/>
        <v>11</v>
      </c>
      <c r="M156" s="50">
        <f t="shared" si="22"/>
        <v>5</v>
      </c>
      <c r="N156" s="50"/>
      <c r="O156" s="50"/>
      <c r="P156" s="28">
        <f t="shared" si="2"/>
        <v>0.25</v>
      </c>
      <c r="Q156" s="24">
        <v>0</v>
      </c>
      <c r="R156" s="24">
        <v>0</v>
      </c>
      <c r="S156" s="27">
        <v>1</v>
      </c>
      <c r="T156" s="91">
        <v>2</v>
      </c>
      <c r="U156" s="71">
        <v>1</v>
      </c>
      <c r="V156" s="131">
        <f t="shared" si="3"/>
        <v>0.5</v>
      </c>
    </row>
    <row r="157" spans="2:22" ht="13.5">
      <c r="B157" s="22">
        <v>23</v>
      </c>
      <c r="C157" s="23" t="s">
        <v>243</v>
      </c>
      <c r="D157" s="50">
        <v>3</v>
      </c>
      <c r="E157" s="24">
        <f aca="true" t="shared" si="23" ref="E157:M157">D18+D47+D101</f>
        <v>3</v>
      </c>
      <c r="F157" s="24">
        <f t="shared" si="23"/>
        <v>2</v>
      </c>
      <c r="G157" s="24">
        <f t="shared" si="23"/>
        <v>0</v>
      </c>
      <c r="H157" s="24">
        <f t="shared" si="23"/>
        <v>0</v>
      </c>
      <c r="I157" s="24">
        <f t="shared" si="23"/>
        <v>1</v>
      </c>
      <c r="J157" s="24">
        <f t="shared" si="23"/>
        <v>1</v>
      </c>
      <c r="K157" s="24">
        <f t="shared" si="23"/>
        <v>2</v>
      </c>
      <c r="L157" s="24">
        <f t="shared" si="23"/>
        <v>1</v>
      </c>
      <c r="M157" s="50">
        <f t="shared" si="23"/>
        <v>0</v>
      </c>
      <c r="N157" s="50"/>
      <c r="O157" s="50"/>
      <c r="P157" s="28">
        <f t="shared" si="2"/>
        <v>0</v>
      </c>
      <c r="Q157" s="24">
        <v>0</v>
      </c>
      <c r="R157" s="24">
        <v>0</v>
      </c>
      <c r="S157" s="27">
        <v>0</v>
      </c>
      <c r="T157" s="91">
        <v>0</v>
      </c>
      <c r="U157" s="71">
        <v>0</v>
      </c>
      <c r="V157" s="131">
        <v>0</v>
      </c>
    </row>
    <row r="158" spans="2:22" ht="13.5">
      <c r="B158" s="22">
        <v>24</v>
      </c>
      <c r="C158" s="23" t="s">
        <v>244</v>
      </c>
      <c r="D158" s="50">
        <v>5</v>
      </c>
      <c r="E158" s="24">
        <f aca="true" t="shared" si="24" ref="E158:M158">D17+D45+D74+D96+D127</f>
        <v>9</v>
      </c>
      <c r="F158" s="24">
        <f t="shared" si="24"/>
        <v>8</v>
      </c>
      <c r="G158" s="24">
        <f t="shared" si="24"/>
        <v>7</v>
      </c>
      <c r="H158" s="24">
        <f t="shared" si="24"/>
        <v>6</v>
      </c>
      <c r="I158" s="24">
        <f t="shared" si="24"/>
        <v>5</v>
      </c>
      <c r="J158" s="24">
        <f t="shared" si="24"/>
        <v>1</v>
      </c>
      <c r="K158" s="24">
        <f t="shared" si="24"/>
        <v>0</v>
      </c>
      <c r="L158" s="24">
        <f t="shared" si="24"/>
        <v>6</v>
      </c>
      <c r="M158" s="50">
        <f t="shared" si="24"/>
        <v>0</v>
      </c>
      <c r="N158" s="50"/>
      <c r="O158" s="50"/>
      <c r="P158" s="28">
        <f t="shared" si="2"/>
        <v>0.875</v>
      </c>
      <c r="Q158" s="24">
        <v>0</v>
      </c>
      <c r="R158" s="24">
        <v>0</v>
      </c>
      <c r="S158" s="27">
        <v>3</v>
      </c>
      <c r="T158" s="91">
        <v>6</v>
      </c>
      <c r="U158" s="71">
        <v>5</v>
      </c>
      <c r="V158" s="131">
        <f t="shared" si="3"/>
        <v>0.8333333333333334</v>
      </c>
    </row>
    <row r="159" spans="2:22" ht="14.25" thickBot="1">
      <c r="B159" s="76">
        <v>25</v>
      </c>
      <c r="C159" s="77" t="s">
        <v>239</v>
      </c>
      <c r="D159" s="54">
        <v>5</v>
      </c>
      <c r="E159" s="25">
        <f aca="true" t="shared" si="25" ref="E159:M159">Q22+Q49+Q71+Q98+Q127</f>
        <v>3</v>
      </c>
      <c r="F159" s="25">
        <f t="shared" si="25"/>
        <v>3</v>
      </c>
      <c r="G159" s="25">
        <f t="shared" si="25"/>
        <v>1</v>
      </c>
      <c r="H159" s="25">
        <f t="shared" si="25"/>
        <v>1</v>
      </c>
      <c r="I159" s="25">
        <f t="shared" si="25"/>
        <v>1</v>
      </c>
      <c r="J159" s="25">
        <f t="shared" si="25"/>
        <v>0</v>
      </c>
      <c r="K159" s="25">
        <f t="shared" si="25"/>
        <v>1</v>
      </c>
      <c r="L159" s="25">
        <f t="shared" si="25"/>
        <v>2</v>
      </c>
      <c r="M159" s="54">
        <f t="shared" si="25"/>
        <v>1</v>
      </c>
      <c r="N159" s="54"/>
      <c r="O159" s="54"/>
      <c r="P159" s="31">
        <f t="shared" si="2"/>
        <v>0.3333333333333333</v>
      </c>
      <c r="Q159" s="25">
        <v>0</v>
      </c>
      <c r="R159" s="25">
        <v>0</v>
      </c>
      <c r="S159" s="29">
        <v>1</v>
      </c>
      <c r="T159" s="96">
        <v>1</v>
      </c>
      <c r="U159" s="98">
        <v>0</v>
      </c>
      <c r="V159" s="129">
        <f t="shared" si="3"/>
        <v>0</v>
      </c>
    </row>
    <row r="161" ht="14.25" thickBot="1">
      <c r="B161" t="s">
        <v>288</v>
      </c>
    </row>
    <row r="162" spans="2:19" ht="13.5">
      <c r="B162" s="19" t="s">
        <v>221</v>
      </c>
      <c r="C162" s="20" t="s">
        <v>246</v>
      </c>
      <c r="D162" s="20" t="s">
        <v>299</v>
      </c>
      <c r="E162" s="20" t="s">
        <v>284</v>
      </c>
      <c r="F162" s="20" t="s">
        <v>285</v>
      </c>
      <c r="G162" s="20" t="s">
        <v>5</v>
      </c>
      <c r="H162" s="20" t="s">
        <v>7</v>
      </c>
      <c r="I162" s="20" t="s">
        <v>9</v>
      </c>
      <c r="J162" s="20" t="s">
        <v>13</v>
      </c>
      <c r="K162" s="20" t="s">
        <v>282</v>
      </c>
      <c r="L162" s="20" t="s">
        <v>283</v>
      </c>
      <c r="M162" s="20" t="s">
        <v>289</v>
      </c>
      <c r="N162" s="20"/>
      <c r="O162" s="20"/>
      <c r="P162" s="20" t="s">
        <v>286</v>
      </c>
      <c r="Q162" s="20" t="s">
        <v>290</v>
      </c>
      <c r="R162" s="20" t="s">
        <v>291</v>
      </c>
      <c r="S162" s="21" t="s">
        <v>460</v>
      </c>
    </row>
    <row r="163" spans="2:19" ht="13.5">
      <c r="B163" s="80">
        <v>1</v>
      </c>
      <c r="C163" s="23" t="s">
        <v>222</v>
      </c>
      <c r="D163" s="64">
        <v>3</v>
      </c>
      <c r="E163" s="64">
        <f aca="true" t="shared" si="26" ref="E163:M163">Q25+Q53+Q108</f>
        <v>4.66</v>
      </c>
      <c r="F163" s="64">
        <f t="shared" si="26"/>
        <v>168</v>
      </c>
      <c r="G163" s="64">
        <f t="shared" si="26"/>
        <v>43</v>
      </c>
      <c r="H163" s="64">
        <f t="shared" si="26"/>
        <v>10</v>
      </c>
      <c r="I163" s="64">
        <f t="shared" si="26"/>
        <v>16</v>
      </c>
      <c r="J163" s="64">
        <f t="shared" si="26"/>
        <v>7</v>
      </c>
      <c r="K163" s="64">
        <f t="shared" si="26"/>
        <v>28</v>
      </c>
      <c r="L163" s="64">
        <f t="shared" si="26"/>
        <v>11</v>
      </c>
      <c r="M163" s="64">
        <f t="shared" si="26"/>
        <v>4</v>
      </c>
      <c r="N163" s="64"/>
      <c r="O163" s="64"/>
      <c r="P163" s="52">
        <f>L163/E163*7</f>
        <v>16.52360515021459</v>
      </c>
      <c r="Q163" s="64">
        <v>0</v>
      </c>
      <c r="R163" s="64">
        <v>1</v>
      </c>
      <c r="S163" s="65">
        <v>0</v>
      </c>
    </row>
    <row r="164" spans="2:19" ht="13.5">
      <c r="B164" s="80">
        <v>6</v>
      </c>
      <c r="C164" s="23" t="s">
        <v>226</v>
      </c>
      <c r="D164" s="50">
        <v>3</v>
      </c>
      <c r="E164" s="50">
        <f aca="true" t="shared" si="27" ref="E164:M164">D107+D25+D52</f>
        <v>9</v>
      </c>
      <c r="F164" s="50">
        <f t="shared" si="27"/>
        <v>126</v>
      </c>
      <c r="G164" s="50">
        <f t="shared" si="27"/>
        <v>40</v>
      </c>
      <c r="H164" s="50">
        <f t="shared" si="27"/>
        <v>9</v>
      </c>
      <c r="I164" s="50">
        <f t="shared" si="27"/>
        <v>7</v>
      </c>
      <c r="J164" s="50">
        <f t="shared" si="27"/>
        <v>7</v>
      </c>
      <c r="K164" s="50">
        <f t="shared" si="27"/>
        <v>5</v>
      </c>
      <c r="L164" s="50">
        <f t="shared" si="27"/>
        <v>5</v>
      </c>
      <c r="M164" s="51">
        <f t="shared" si="27"/>
        <v>0</v>
      </c>
      <c r="N164" s="51"/>
      <c r="O164" s="51"/>
      <c r="P164" s="52">
        <f>L164/E164*7</f>
        <v>3.8888888888888893</v>
      </c>
      <c r="Q164" s="50">
        <v>3</v>
      </c>
      <c r="R164" s="50">
        <v>0</v>
      </c>
      <c r="S164" s="53">
        <v>0</v>
      </c>
    </row>
    <row r="165" spans="2:19" ht="13.5">
      <c r="B165" s="80">
        <v>16</v>
      </c>
      <c r="C165" s="23" t="s">
        <v>236</v>
      </c>
      <c r="D165" s="50">
        <v>2</v>
      </c>
      <c r="E165" s="50">
        <f aca="true" t="shared" si="28" ref="E165:M165">D131+D81</f>
        <v>8</v>
      </c>
      <c r="F165" s="50">
        <f t="shared" si="28"/>
        <v>144</v>
      </c>
      <c r="G165" s="50">
        <f t="shared" si="28"/>
        <v>38</v>
      </c>
      <c r="H165" s="50">
        <f t="shared" si="28"/>
        <v>9</v>
      </c>
      <c r="I165" s="50">
        <f t="shared" si="28"/>
        <v>6</v>
      </c>
      <c r="J165" s="50">
        <f t="shared" si="28"/>
        <v>6</v>
      </c>
      <c r="K165" s="50">
        <f t="shared" si="28"/>
        <v>7</v>
      </c>
      <c r="L165" s="50">
        <f t="shared" si="28"/>
        <v>4</v>
      </c>
      <c r="M165" s="50">
        <f t="shared" si="28"/>
        <v>1</v>
      </c>
      <c r="N165" s="50"/>
      <c r="O165" s="50"/>
      <c r="P165" s="52">
        <f>L165/E165*7</f>
        <v>3.5</v>
      </c>
      <c r="Q165" s="50">
        <v>1</v>
      </c>
      <c r="R165" s="50">
        <v>1</v>
      </c>
      <c r="S165" s="53">
        <v>0</v>
      </c>
    </row>
    <row r="166" spans="2:19" ht="13.5">
      <c r="B166" s="85">
        <v>17</v>
      </c>
      <c r="C166" s="75" t="s">
        <v>237</v>
      </c>
      <c r="D166" s="66">
        <v>3</v>
      </c>
      <c r="E166" s="66">
        <f aca="true" t="shared" si="29" ref="E166:M166">Q52+Q107+Q81</f>
        <v>8.34</v>
      </c>
      <c r="F166" s="66">
        <f t="shared" si="29"/>
        <v>226</v>
      </c>
      <c r="G166" s="66">
        <f t="shared" si="29"/>
        <v>56</v>
      </c>
      <c r="H166" s="66">
        <f t="shared" si="29"/>
        <v>10</v>
      </c>
      <c r="I166" s="66">
        <f t="shared" si="29"/>
        <v>14</v>
      </c>
      <c r="J166" s="66">
        <f t="shared" si="29"/>
        <v>13</v>
      </c>
      <c r="K166" s="66">
        <f t="shared" si="29"/>
        <v>29</v>
      </c>
      <c r="L166" s="66">
        <f t="shared" si="29"/>
        <v>11</v>
      </c>
      <c r="M166" s="66">
        <f t="shared" si="29"/>
        <v>0</v>
      </c>
      <c r="N166" s="66"/>
      <c r="O166" s="66"/>
      <c r="P166" s="52">
        <f>L166/E166*7</f>
        <v>9.232613908872901</v>
      </c>
      <c r="Q166" s="66">
        <v>1</v>
      </c>
      <c r="R166" s="66">
        <v>2</v>
      </c>
      <c r="S166" s="67">
        <v>0</v>
      </c>
    </row>
    <row r="167" spans="2:19" ht="13.5">
      <c r="B167" s="85">
        <v>18</v>
      </c>
      <c r="C167" s="75" t="s">
        <v>402</v>
      </c>
      <c r="D167" s="66">
        <v>1</v>
      </c>
      <c r="E167" s="66">
        <f>Q131</f>
        <v>3</v>
      </c>
      <c r="F167" s="66">
        <f aca="true" t="shared" si="30" ref="F167:L167">R131</f>
        <v>78</v>
      </c>
      <c r="G167" s="66">
        <f t="shared" si="30"/>
        <v>20</v>
      </c>
      <c r="H167" s="66">
        <f t="shared" si="30"/>
        <v>7</v>
      </c>
      <c r="I167" s="66">
        <f t="shared" si="30"/>
        <v>4</v>
      </c>
      <c r="J167" s="66">
        <f t="shared" si="30"/>
        <v>2</v>
      </c>
      <c r="K167" s="66">
        <f t="shared" si="30"/>
        <v>11</v>
      </c>
      <c r="L167" s="66">
        <f t="shared" si="30"/>
        <v>6</v>
      </c>
      <c r="M167" s="66">
        <f>Y131</f>
        <v>0</v>
      </c>
      <c r="N167" s="66"/>
      <c r="O167" s="66"/>
      <c r="P167" s="52">
        <f>L167/E167*7</f>
        <v>14</v>
      </c>
      <c r="Q167" s="66">
        <v>0</v>
      </c>
      <c r="R167" s="66">
        <v>1</v>
      </c>
      <c r="S167" s="67">
        <v>0</v>
      </c>
    </row>
    <row r="168" spans="2:19" ht="14.25" thickBot="1">
      <c r="B168" s="83">
        <v>22</v>
      </c>
      <c r="C168" s="77" t="s">
        <v>409</v>
      </c>
      <c r="D168" s="54">
        <v>1</v>
      </c>
      <c r="E168" s="54">
        <f>Q26</f>
        <v>1</v>
      </c>
      <c r="F168" s="54">
        <f aca="true" t="shared" si="31" ref="F168:L168">R26</f>
        <v>33</v>
      </c>
      <c r="G168" s="54">
        <f t="shared" si="31"/>
        <v>7</v>
      </c>
      <c r="H168" s="54">
        <f t="shared" si="31"/>
        <v>0</v>
      </c>
      <c r="I168" s="54">
        <f t="shared" si="31"/>
        <v>2</v>
      </c>
      <c r="J168" s="54">
        <f t="shared" si="31"/>
        <v>1</v>
      </c>
      <c r="K168" s="54">
        <f t="shared" si="31"/>
        <v>3</v>
      </c>
      <c r="L168" s="54">
        <f t="shared" si="31"/>
        <v>0</v>
      </c>
      <c r="M168" s="54">
        <f>Y26</f>
        <v>0</v>
      </c>
      <c r="N168" s="54"/>
      <c r="O168" s="54"/>
      <c r="P168" s="55">
        <f>L168/E168*7</f>
        <v>0</v>
      </c>
      <c r="Q168" s="54">
        <v>0</v>
      </c>
      <c r="R168" s="54">
        <v>0</v>
      </c>
      <c r="S168" s="56">
        <v>0</v>
      </c>
    </row>
  </sheetData>
  <sheetProtection/>
  <mergeCells count="22">
    <mergeCell ref="A56:A82"/>
    <mergeCell ref="T134:V134"/>
    <mergeCell ref="A28:AA28"/>
    <mergeCell ref="AA84:AA109"/>
    <mergeCell ref="AA56:AA82"/>
    <mergeCell ref="AA29:AA54"/>
    <mergeCell ref="AA2:AA27"/>
    <mergeCell ref="A83:AA83"/>
    <mergeCell ref="A55:AA55"/>
    <mergeCell ref="N84:N109"/>
    <mergeCell ref="N56:N82"/>
    <mergeCell ref="A84:A109"/>
    <mergeCell ref="A1:AA1"/>
    <mergeCell ref="A110:AA110"/>
    <mergeCell ref="A133:AA133"/>
    <mergeCell ref="A111:A132"/>
    <mergeCell ref="N111:N132"/>
    <mergeCell ref="AA111:AA132"/>
    <mergeCell ref="A29:A54"/>
    <mergeCell ref="N29:N54"/>
    <mergeCell ref="N2:N27"/>
    <mergeCell ref="A2:A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8"/>
  <sheetViews>
    <sheetView zoomScalePageLayoutView="0" workbookViewId="0" topLeftCell="A22">
      <selection activeCell="P57" sqref="P57"/>
    </sheetView>
  </sheetViews>
  <sheetFormatPr defaultColWidth="9.00390625" defaultRowHeight="13.5"/>
  <cols>
    <col min="1" max="1" width="1.625" style="0" customWidth="1"/>
    <col min="2" max="2" width="5.00390625" style="0" customWidth="1"/>
    <col min="4" max="13" width="5.625" style="0" customWidth="1"/>
    <col min="14" max="14" width="1.625" style="0" customWidth="1"/>
    <col min="15" max="15" width="5.625" style="0" customWidth="1"/>
    <col min="17" max="26" width="5.625" style="0" customWidth="1"/>
    <col min="27" max="27" width="1.625" style="0" customWidth="1"/>
    <col min="28" max="28" width="5.625" style="0" customWidth="1"/>
    <col min="29" max="29" width="1.625" style="0" customWidth="1"/>
  </cols>
  <sheetData>
    <row r="1" spans="1:29" ht="9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spans="1:27" ht="14.25" thickBot="1">
      <c r="A2" s="112"/>
      <c r="B2" t="s">
        <v>158</v>
      </c>
      <c r="N2" s="112"/>
      <c r="O2" t="s">
        <v>165</v>
      </c>
      <c r="AA2" s="112"/>
    </row>
    <row r="3" spans="1:27" ht="24.75" customHeight="1">
      <c r="A3" s="112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8" t="s">
        <v>0</v>
      </c>
      <c r="J3" s="5"/>
      <c r="K3" s="2"/>
      <c r="M3" s="84"/>
      <c r="N3" s="112"/>
      <c r="P3" s="6"/>
      <c r="Q3" s="7">
        <v>1</v>
      </c>
      <c r="R3" s="7">
        <v>2</v>
      </c>
      <c r="S3" s="7">
        <v>3</v>
      </c>
      <c r="T3" s="7">
        <v>4</v>
      </c>
      <c r="U3" s="7">
        <v>5</v>
      </c>
      <c r="V3" s="8" t="s">
        <v>0</v>
      </c>
      <c r="W3" s="5"/>
      <c r="X3" s="2"/>
      <c r="Z3" s="84"/>
      <c r="AA3" s="112"/>
    </row>
    <row r="4" spans="1:27" ht="24.75" customHeight="1">
      <c r="A4" s="112"/>
      <c r="C4" s="9" t="s">
        <v>58</v>
      </c>
      <c r="D4" s="10">
        <v>1</v>
      </c>
      <c r="E4" s="10">
        <v>0</v>
      </c>
      <c r="F4" s="10">
        <v>2</v>
      </c>
      <c r="G4" s="10"/>
      <c r="H4" s="10"/>
      <c r="I4" s="11">
        <v>3</v>
      </c>
      <c r="J4" s="5"/>
      <c r="K4" s="2"/>
      <c r="M4" s="84"/>
      <c r="N4" s="112"/>
      <c r="P4" s="9" t="s">
        <v>166</v>
      </c>
      <c r="Q4" s="10">
        <v>0</v>
      </c>
      <c r="R4" s="10">
        <v>0</v>
      </c>
      <c r="S4" s="10">
        <v>1</v>
      </c>
      <c r="T4" s="10">
        <v>0</v>
      </c>
      <c r="U4" s="10">
        <v>0</v>
      </c>
      <c r="V4" s="11">
        <v>1</v>
      </c>
      <c r="W4" s="5"/>
      <c r="X4" s="2"/>
      <c r="Z4" s="84"/>
      <c r="AA4" s="112"/>
    </row>
    <row r="5" spans="1:27" ht="24.75" customHeight="1" thickBot="1">
      <c r="A5" s="112"/>
      <c r="C5" s="12" t="s">
        <v>196</v>
      </c>
      <c r="D5" s="13">
        <v>5</v>
      </c>
      <c r="E5" s="13">
        <v>0</v>
      </c>
      <c r="F5" s="13">
        <v>0</v>
      </c>
      <c r="G5" s="13"/>
      <c r="H5" s="13"/>
      <c r="I5" s="14">
        <v>5</v>
      </c>
      <c r="J5" s="5"/>
      <c r="K5" s="2"/>
      <c r="M5" s="84"/>
      <c r="N5" s="112"/>
      <c r="P5" s="12" t="s">
        <v>400</v>
      </c>
      <c r="Q5" s="13">
        <v>0</v>
      </c>
      <c r="R5" s="13">
        <v>4</v>
      </c>
      <c r="S5" s="13">
        <v>2</v>
      </c>
      <c r="T5" s="13">
        <v>1</v>
      </c>
      <c r="U5" s="13" t="s">
        <v>178</v>
      </c>
      <c r="V5" s="14">
        <v>7</v>
      </c>
      <c r="W5" s="5"/>
      <c r="X5" s="2"/>
      <c r="Z5" s="84"/>
      <c r="AA5" s="112"/>
    </row>
    <row r="6" spans="1:27" ht="13.5">
      <c r="A6" s="112"/>
      <c r="M6" s="84"/>
      <c r="N6" s="112"/>
      <c r="Z6" s="84"/>
      <c r="AA6" s="112"/>
    </row>
    <row r="7" spans="1:27" ht="13.5">
      <c r="A7" s="112"/>
      <c r="C7" t="s">
        <v>3</v>
      </c>
      <c r="D7" t="s">
        <v>83</v>
      </c>
      <c r="M7" s="84"/>
      <c r="N7" s="112"/>
      <c r="P7" t="s">
        <v>3</v>
      </c>
      <c r="Q7" t="s">
        <v>167</v>
      </c>
      <c r="Z7" s="84"/>
      <c r="AA7" s="112"/>
    </row>
    <row r="8" spans="1:27" ht="13.5">
      <c r="A8" s="112"/>
      <c r="C8" t="s">
        <v>1</v>
      </c>
      <c r="D8" t="s">
        <v>162</v>
      </c>
      <c r="M8" s="84"/>
      <c r="N8" s="112"/>
      <c r="P8" t="s">
        <v>129</v>
      </c>
      <c r="Q8" t="s">
        <v>306</v>
      </c>
      <c r="Z8" s="84"/>
      <c r="AA8" s="112"/>
    </row>
    <row r="9" spans="1:27" ht="13.5">
      <c r="A9" s="112"/>
      <c r="C9" t="s">
        <v>2</v>
      </c>
      <c r="D9" t="s">
        <v>161</v>
      </c>
      <c r="M9" s="84"/>
      <c r="N9" s="112"/>
      <c r="Z9" s="84"/>
      <c r="AA9" s="112"/>
    </row>
    <row r="10" spans="1:27" ht="13.5">
      <c r="A10" s="112"/>
      <c r="M10" s="84"/>
      <c r="N10" s="112"/>
      <c r="Z10" s="84"/>
      <c r="AA10" s="112"/>
    </row>
    <row r="11" spans="1:27" ht="13.5">
      <c r="A11" s="112"/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11</v>
      </c>
      <c r="I11" s="1" t="s">
        <v>9</v>
      </c>
      <c r="J11" s="1" t="s">
        <v>13</v>
      </c>
      <c r="K11" s="1" t="s">
        <v>10</v>
      </c>
      <c r="L11" s="1" t="s">
        <v>12</v>
      </c>
      <c r="M11" s="84"/>
      <c r="N11" s="112"/>
      <c r="P11" s="1" t="s">
        <v>4</v>
      </c>
      <c r="Q11" s="1" t="s">
        <v>5</v>
      </c>
      <c r="R11" s="1" t="s">
        <v>6</v>
      </c>
      <c r="S11" s="1" t="s">
        <v>7</v>
      </c>
      <c r="T11" s="1" t="s">
        <v>8</v>
      </c>
      <c r="U11" s="1" t="s">
        <v>11</v>
      </c>
      <c r="V11" s="1" t="s">
        <v>9</v>
      </c>
      <c r="W11" s="1" t="s">
        <v>13</v>
      </c>
      <c r="X11" s="1" t="s">
        <v>10</v>
      </c>
      <c r="Y11" s="1" t="s">
        <v>12</v>
      </c>
      <c r="Z11" s="84"/>
      <c r="AA11" s="112"/>
    </row>
    <row r="12" spans="1:27" ht="13.5">
      <c r="A12" s="112"/>
      <c r="B12" s="3" t="s">
        <v>23</v>
      </c>
      <c r="C12" s="4" t="s">
        <v>18</v>
      </c>
      <c r="D12">
        <v>3</v>
      </c>
      <c r="E12">
        <v>3</v>
      </c>
      <c r="F12">
        <v>1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 s="84"/>
      <c r="N12" s="112"/>
      <c r="O12" s="3" t="s">
        <v>67</v>
      </c>
      <c r="P12" s="4" t="s">
        <v>146</v>
      </c>
      <c r="Q12">
        <v>2</v>
      </c>
      <c r="R12">
        <v>2</v>
      </c>
      <c r="S12">
        <v>1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 s="84"/>
      <c r="AA12" s="112"/>
    </row>
    <row r="13" spans="1:27" ht="13.5">
      <c r="A13" s="112"/>
      <c r="B13" s="3" t="s">
        <v>24</v>
      </c>
      <c r="C13" s="4" t="s">
        <v>19</v>
      </c>
      <c r="D13">
        <v>3</v>
      </c>
      <c r="E13">
        <v>2</v>
      </c>
      <c r="F13">
        <v>0</v>
      </c>
      <c r="G13">
        <v>0</v>
      </c>
      <c r="H13">
        <v>1</v>
      </c>
      <c r="I13">
        <v>1</v>
      </c>
      <c r="J13">
        <v>0</v>
      </c>
      <c r="K13">
        <v>1</v>
      </c>
      <c r="L13">
        <v>2</v>
      </c>
      <c r="M13" s="84"/>
      <c r="N13" s="112"/>
      <c r="O13" s="3" t="s">
        <v>24</v>
      </c>
      <c r="P13" s="4" t="s">
        <v>62</v>
      </c>
      <c r="Q13">
        <v>2</v>
      </c>
      <c r="R13">
        <v>2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 s="84"/>
      <c r="AA13" s="112"/>
    </row>
    <row r="14" spans="1:27" ht="13.5">
      <c r="A14" s="112"/>
      <c r="B14" s="3" t="s">
        <v>160</v>
      </c>
      <c r="C14" s="4" t="s">
        <v>20</v>
      </c>
      <c r="D14">
        <v>2</v>
      </c>
      <c r="E14">
        <v>2</v>
      </c>
      <c r="F14">
        <v>1</v>
      </c>
      <c r="G14">
        <v>0</v>
      </c>
      <c r="H14">
        <v>1</v>
      </c>
      <c r="I14">
        <v>0</v>
      </c>
      <c r="J14">
        <v>0</v>
      </c>
      <c r="K14">
        <v>1</v>
      </c>
      <c r="L14">
        <v>0</v>
      </c>
      <c r="M14" s="84"/>
      <c r="N14" s="112"/>
      <c r="O14" s="3" t="s">
        <v>160</v>
      </c>
      <c r="P14" s="4" t="s">
        <v>168</v>
      </c>
      <c r="Q14">
        <v>2</v>
      </c>
      <c r="R14">
        <v>2</v>
      </c>
      <c r="S14">
        <v>0</v>
      </c>
      <c r="T14">
        <v>0</v>
      </c>
      <c r="U14">
        <v>0</v>
      </c>
      <c r="V14">
        <v>0</v>
      </c>
      <c r="W14">
        <v>2</v>
      </c>
      <c r="X14">
        <v>0</v>
      </c>
      <c r="Y14">
        <v>1</v>
      </c>
      <c r="Z14" s="84"/>
      <c r="AA14" s="112"/>
    </row>
    <row r="15" spans="1:27" ht="13.5">
      <c r="A15" s="112"/>
      <c r="B15" s="3" t="s">
        <v>37</v>
      </c>
      <c r="C15" s="4" t="s">
        <v>21</v>
      </c>
      <c r="D15">
        <v>2</v>
      </c>
      <c r="E15">
        <v>2</v>
      </c>
      <c r="F15">
        <v>2</v>
      </c>
      <c r="G15">
        <v>3</v>
      </c>
      <c r="H15">
        <v>1</v>
      </c>
      <c r="I15">
        <v>0</v>
      </c>
      <c r="J15">
        <v>0</v>
      </c>
      <c r="K15">
        <v>0</v>
      </c>
      <c r="L15">
        <v>0</v>
      </c>
      <c r="M15" s="84"/>
      <c r="N15" s="112"/>
      <c r="O15" s="3" t="s">
        <v>176</v>
      </c>
      <c r="P15" s="4" t="s">
        <v>169</v>
      </c>
      <c r="Q15">
        <v>2</v>
      </c>
      <c r="R15">
        <v>2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84"/>
      <c r="AA15" s="112"/>
    </row>
    <row r="16" spans="1:27" ht="13.5">
      <c r="A16" s="112"/>
      <c r="B16" s="3" t="s">
        <v>47</v>
      </c>
      <c r="C16" s="4" t="s">
        <v>22</v>
      </c>
      <c r="D16">
        <v>2</v>
      </c>
      <c r="E16">
        <v>1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 s="84"/>
      <c r="N16" s="112"/>
      <c r="O16" s="3" t="s">
        <v>23</v>
      </c>
      <c r="P16" s="4" t="s">
        <v>170</v>
      </c>
      <c r="Q16">
        <v>2</v>
      </c>
      <c r="R16">
        <v>2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84"/>
      <c r="AA16" s="112"/>
    </row>
    <row r="17" spans="1:27" ht="13.5">
      <c r="A17" s="112"/>
      <c r="B17" s="3" t="s">
        <v>26</v>
      </c>
      <c r="C17" s="4" t="s">
        <v>30</v>
      </c>
      <c r="D17">
        <v>2</v>
      </c>
      <c r="E17">
        <v>1</v>
      </c>
      <c r="F17">
        <v>1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 s="84"/>
      <c r="N17" s="112"/>
      <c r="O17" s="3" t="s">
        <v>68</v>
      </c>
      <c r="P17" s="4" t="s">
        <v>171</v>
      </c>
      <c r="Q17">
        <v>2</v>
      </c>
      <c r="R17">
        <v>2</v>
      </c>
      <c r="S17">
        <v>1</v>
      </c>
      <c r="T17">
        <v>0</v>
      </c>
      <c r="U17">
        <v>0</v>
      </c>
      <c r="V17">
        <v>0</v>
      </c>
      <c r="W17">
        <v>0</v>
      </c>
      <c r="X17">
        <v>2</v>
      </c>
      <c r="Y17">
        <v>0</v>
      </c>
      <c r="Z17" s="84"/>
      <c r="AA17" s="112"/>
    </row>
    <row r="18" spans="1:27" ht="13.5">
      <c r="A18" s="112"/>
      <c r="B18" s="3" t="s">
        <v>164</v>
      </c>
      <c r="C18" s="4" t="s">
        <v>31</v>
      </c>
      <c r="D18">
        <v>2</v>
      </c>
      <c r="E18">
        <v>2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2</v>
      </c>
      <c r="M18" s="84"/>
      <c r="N18" s="112"/>
      <c r="O18" s="3" t="s">
        <v>61</v>
      </c>
      <c r="P18" s="4" t="s">
        <v>172</v>
      </c>
      <c r="Q18">
        <v>2</v>
      </c>
      <c r="R18">
        <v>2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 s="84"/>
      <c r="AA18" s="112"/>
    </row>
    <row r="19" spans="1:27" ht="13.5">
      <c r="A19" s="112"/>
      <c r="B19" s="3" t="s">
        <v>163</v>
      </c>
      <c r="C19" s="4" t="s">
        <v>159</v>
      </c>
      <c r="D19">
        <v>2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 s="84"/>
      <c r="N19" s="112"/>
      <c r="O19" s="3" t="s">
        <v>177</v>
      </c>
      <c r="P19" s="4" t="s">
        <v>173</v>
      </c>
      <c r="Q19">
        <v>2</v>
      </c>
      <c r="R19">
        <v>2</v>
      </c>
      <c r="S19">
        <v>0</v>
      </c>
      <c r="T19">
        <v>0</v>
      </c>
      <c r="U19">
        <v>0</v>
      </c>
      <c r="V19">
        <v>0</v>
      </c>
      <c r="W19">
        <v>2</v>
      </c>
      <c r="X19">
        <v>0</v>
      </c>
      <c r="Y19">
        <v>2</v>
      </c>
      <c r="Z19" s="84"/>
      <c r="AA19" s="112"/>
    </row>
    <row r="20" spans="1:27" ht="13.5">
      <c r="A20" s="112"/>
      <c r="B20" s="3" t="s">
        <v>27</v>
      </c>
      <c r="C20" s="4" t="s">
        <v>94</v>
      </c>
      <c r="D20">
        <v>2</v>
      </c>
      <c r="E20">
        <v>2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 s="84"/>
      <c r="N20" s="112"/>
      <c r="O20" s="3" t="s">
        <v>66</v>
      </c>
      <c r="P20" s="4" t="s">
        <v>174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84"/>
      <c r="AA20" s="112"/>
    </row>
    <row r="21" spans="1:27" ht="13.5">
      <c r="A21" s="112"/>
      <c r="B21" s="3"/>
      <c r="C21" s="4"/>
      <c r="M21" s="84"/>
      <c r="N21" s="112"/>
      <c r="O21" s="3"/>
      <c r="P21" s="4" t="s">
        <v>175</v>
      </c>
      <c r="Q21">
        <v>1</v>
      </c>
      <c r="R21">
        <v>1</v>
      </c>
      <c r="S21">
        <v>1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 s="84"/>
      <c r="AA21" s="112"/>
    </row>
    <row r="22" spans="1:27" ht="13.5">
      <c r="A22" s="112"/>
      <c r="B22" s="3"/>
      <c r="C22" s="4"/>
      <c r="M22" s="84"/>
      <c r="N22" s="112"/>
      <c r="O22" s="3"/>
      <c r="P22" s="4" t="s">
        <v>51</v>
      </c>
      <c r="Q22">
        <v>1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84"/>
      <c r="AA22" s="112"/>
    </row>
    <row r="23" spans="1:27" ht="13.5">
      <c r="A23" s="112"/>
      <c r="B23" s="3"/>
      <c r="C23" s="4"/>
      <c r="M23" s="18"/>
      <c r="N23" s="112"/>
      <c r="O23" s="3"/>
      <c r="P23" s="4"/>
      <c r="Z23" s="18"/>
      <c r="AA23" s="112"/>
    </row>
    <row r="24" spans="1:27" ht="13.5">
      <c r="A24" s="112"/>
      <c r="B24" s="3"/>
      <c r="C24" s="4" t="s">
        <v>281</v>
      </c>
      <c r="D24" s="1" t="s">
        <v>284</v>
      </c>
      <c r="E24" s="1" t="s">
        <v>285</v>
      </c>
      <c r="F24" s="1" t="s">
        <v>5</v>
      </c>
      <c r="G24" s="1" t="s">
        <v>7</v>
      </c>
      <c r="H24" s="1" t="s">
        <v>9</v>
      </c>
      <c r="I24" s="1" t="s">
        <v>13</v>
      </c>
      <c r="J24" s="1" t="s">
        <v>282</v>
      </c>
      <c r="K24" s="1" t="s">
        <v>283</v>
      </c>
      <c r="L24" s="1" t="s">
        <v>289</v>
      </c>
      <c r="M24" s="18"/>
      <c r="N24" s="112"/>
      <c r="O24" s="3"/>
      <c r="P24" s="4" t="s">
        <v>281</v>
      </c>
      <c r="Q24" s="1" t="s">
        <v>284</v>
      </c>
      <c r="R24" s="1" t="s">
        <v>285</v>
      </c>
      <c r="S24" s="1" t="s">
        <v>5</v>
      </c>
      <c r="T24" s="1" t="s">
        <v>7</v>
      </c>
      <c r="U24" s="1" t="s">
        <v>9</v>
      </c>
      <c r="V24" s="1" t="s">
        <v>13</v>
      </c>
      <c r="W24" s="1" t="s">
        <v>282</v>
      </c>
      <c r="X24" s="1" t="s">
        <v>283</v>
      </c>
      <c r="Y24" s="1" t="s">
        <v>289</v>
      </c>
      <c r="Z24" s="18"/>
      <c r="AA24" s="112"/>
    </row>
    <row r="25" spans="1:27" ht="13.5">
      <c r="A25" s="112"/>
      <c r="B25" s="3"/>
      <c r="C25" s="4" t="s">
        <v>452</v>
      </c>
      <c r="D25">
        <v>4</v>
      </c>
      <c r="E25">
        <v>89</v>
      </c>
      <c r="F25">
        <v>19</v>
      </c>
      <c r="G25">
        <v>5</v>
      </c>
      <c r="H25">
        <v>1</v>
      </c>
      <c r="I25">
        <v>3</v>
      </c>
      <c r="J25">
        <v>5</v>
      </c>
      <c r="K25">
        <v>1</v>
      </c>
      <c r="L25">
        <v>2</v>
      </c>
      <c r="M25" s="18"/>
      <c r="N25" s="112"/>
      <c r="O25" s="3"/>
      <c r="P25" s="4" t="s">
        <v>457</v>
      </c>
      <c r="Q25">
        <v>4</v>
      </c>
      <c r="R25">
        <v>75</v>
      </c>
      <c r="S25">
        <v>21</v>
      </c>
      <c r="T25">
        <v>5</v>
      </c>
      <c r="U25">
        <v>2</v>
      </c>
      <c r="V25">
        <v>0</v>
      </c>
      <c r="W25">
        <v>7</v>
      </c>
      <c r="X25">
        <v>4</v>
      </c>
      <c r="Y25">
        <v>0</v>
      </c>
      <c r="Z25" s="18"/>
      <c r="AA25" s="112"/>
    </row>
    <row r="26" spans="1:27" ht="13.5">
      <c r="A26" s="112"/>
      <c r="B26" s="3"/>
      <c r="C26" s="4"/>
      <c r="M26" s="18"/>
      <c r="N26" s="112"/>
      <c r="O26" s="3"/>
      <c r="P26" s="4"/>
      <c r="Z26" s="18"/>
      <c r="AA26" s="112"/>
    </row>
    <row r="27" spans="1:29" ht="9" customHeight="1" thickBo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</row>
    <row r="28" spans="1:29" ht="15" customHeight="1" thickBot="1">
      <c r="A28" s="18"/>
      <c r="B28" t="s">
        <v>287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32" t="s">
        <v>468</v>
      </c>
      <c r="U28" s="133"/>
      <c r="V28" s="134"/>
      <c r="W28" s="18"/>
      <c r="X28" s="18"/>
      <c r="Y28" s="18"/>
      <c r="Z28" s="18"/>
      <c r="AA28" s="18"/>
      <c r="AB28" s="18"/>
      <c r="AC28" s="18"/>
    </row>
    <row r="29" spans="2:22" ht="13.5">
      <c r="B29" s="19" t="s">
        <v>221</v>
      </c>
      <c r="C29" s="20" t="s">
        <v>246</v>
      </c>
      <c r="D29" s="20" t="s">
        <v>299</v>
      </c>
      <c r="E29" s="20" t="s">
        <v>5</v>
      </c>
      <c r="F29" s="20" t="s">
        <v>6</v>
      </c>
      <c r="G29" s="20" t="s">
        <v>7</v>
      </c>
      <c r="H29" s="20" t="s">
        <v>8</v>
      </c>
      <c r="I29" s="20" t="s">
        <v>11</v>
      </c>
      <c r="J29" s="20" t="s">
        <v>9</v>
      </c>
      <c r="K29" s="20" t="s">
        <v>13</v>
      </c>
      <c r="L29" s="20" t="s">
        <v>10</v>
      </c>
      <c r="M29" s="20" t="s">
        <v>12</v>
      </c>
      <c r="N29" s="20"/>
      <c r="O29" s="20"/>
      <c r="P29" s="20" t="s">
        <v>247</v>
      </c>
      <c r="Q29" s="20" t="s">
        <v>251</v>
      </c>
      <c r="R29" s="20" t="s">
        <v>248</v>
      </c>
      <c r="S29" s="21" t="s">
        <v>249</v>
      </c>
      <c r="T29" s="120" t="s">
        <v>6</v>
      </c>
      <c r="U29" s="32" t="s">
        <v>7</v>
      </c>
      <c r="V29" s="33" t="s">
        <v>247</v>
      </c>
    </row>
    <row r="30" spans="2:22" ht="13.5">
      <c r="B30" s="22">
        <v>1</v>
      </c>
      <c r="C30" s="23" t="s">
        <v>222</v>
      </c>
      <c r="D30" s="82">
        <v>1</v>
      </c>
      <c r="E30" s="24">
        <f>Q16</f>
        <v>2</v>
      </c>
      <c r="F30" s="24">
        <f aca="true" t="shared" si="0" ref="F30:M30">R16</f>
        <v>2</v>
      </c>
      <c r="G30" s="24">
        <f t="shared" si="0"/>
        <v>0</v>
      </c>
      <c r="H30" s="24">
        <f t="shared" si="0"/>
        <v>0</v>
      </c>
      <c r="I30" s="24">
        <f t="shared" si="0"/>
        <v>0</v>
      </c>
      <c r="J30" s="24">
        <f t="shared" si="0"/>
        <v>0</v>
      </c>
      <c r="K30" s="24">
        <f t="shared" si="0"/>
        <v>0</v>
      </c>
      <c r="L30" s="24">
        <f t="shared" si="0"/>
        <v>0</v>
      </c>
      <c r="M30" s="50">
        <f t="shared" si="0"/>
        <v>0</v>
      </c>
      <c r="N30" s="50"/>
      <c r="O30" s="50"/>
      <c r="P30" s="28">
        <f>G30/F30</f>
        <v>0</v>
      </c>
      <c r="Q30" s="24">
        <v>0</v>
      </c>
      <c r="R30" s="24">
        <v>0</v>
      </c>
      <c r="S30" s="27">
        <v>0</v>
      </c>
      <c r="T30" s="22">
        <v>1</v>
      </c>
      <c r="U30" s="71">
        <v>0</v>
      </c>
      <c r="V30" s="130">
        <f>U30/T30</f>
        <v>0</v>
      </c>
    </row>
    <row r="31" spans="2:22" ht="13.5">
      <c r="B31" s="22">
        <v>2</v>
      </c>
      <c r="C31" s="23" t="s">
        <v>223</v>
      </c>
      <c r="D31" s="82">
        <v>1</v>
      </c>
      <c r="E31" s="24">
        <f>D18</f>
        <v>2</v>
      </c>
      <c r="F31" s="24">
        <f aca="true" t="shared" si="1" ref="F31:M31">E18</f>
        <v>2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1</v>
      </c>
      <c r="M31" s="50">
        <f t="shared" si="1"/>
        <v>2</v>
      </c>
      <c r="N31" s="50"/>
      <c r="O31" s="50"/>
      <c r="P31" s="28">
        <f>G31/F31</f>
        <v>0</v>
      </c>
      <c r="Q31" s="24">
        <v>0</v>
      </c>
      <c r="R31" s="24">
        <v>0</v>
      </c>
      <c r="S31" s="27">
        <v>0</v>
      </c>
      <c r="T31" s="22">
        <v>2</v>
      </c>
      <c r="U31" s="71">
        <v>0</v>
      </c>
      <c r="V31" s="130">
        <f aca="true" t="shared" si="2" ref="V31:V53">U31/T31</f>
        <v>0</v>
      </c>
    </row>
    <row r="32" spans="2:22" ht="13.5">
      <c r="B32" s="37">
        <v>3</v>
      </c>
      <c r="C32" s="78" t="s">
        <v>224</v>
      </c>
      <c r="D32" s="34">
        <v>1</v>
      </c>
      <c r="E32" s="34">
        <f>Q18</f>
        <v>2</v>
      </c>
      <c r="F32" s="34">
        <f aca="true" t="shared" si="3" ref="F32:M32">R18</f>
        <v>2</v>
      </c>
      <c r="G32" s="34">
        <f t="shared" si="3"/>
        <v>0</v>
      </c>
      <c r="H32" s="34">
        <f t="shared" si="3"/>
        <v>0</v>
      </c>
      <c r="I32" s="34">
        <f t="shared" si="3"/>
        <v>0</v>
      </c>
      <c r="J32" s="34">
        <f t="shared" si="3"/>
        <v>0</v>
      </c>
      <c r="K32" s="34">
        <f t="shared" si="3"/>
        <v>0</v>
      </c>
      <c r="L32" s="34">
        <f t="shared" si="3"/>
        <v>1</v>
      </c>
      <c r="M32" s="50">
        <f t="shared" si="3"/>
        <v>0</v>
      </c>
      <c r="N32" s="50"/>
      <c r="O32" s="50"/>
      <c r="P32" s="36">
        <f>G32/F32</f>
        <v>0</v>
      </c>
      <c r="Q32" s="34">
        <v>0</v>
      </c>
      <c r="R32" s="34">
        <v>0</v>
      </c>
      <c r="S32" s="126">
        <v>0</v>
      </c>
      <c r="T32" s="114">
        <v>1</v>
      </c>
      <c r="U32" s="125">
        <v>0</v>
      </c>
      <c r="V32" s="135">
        <f t="shared" si="2"/>
        <v>0</v>
      </c>
    </row>
    <row r="33" spans="2:22" ht="13.5">
      <c r="B33" s="22">
        <v>4</v>
      </c>
      <c r="C33" s="23" t="s">
        <v>225</v>
      </c>
      <c r="D33" s="50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50"/>
      <c r="O33" s="50"/>
      <c r="P33" s="118">
        <v>0</v>
      </c>
      <c r="Q33" s="24">
        <v>0</v>
      </c>
      <c r="R33" s="24">
        <v>0</v>
      </c>
      <c r="S33" s="27">
        <v>0</v>
      </c>
      <c r="T33" s="22">
        <v>0</v>
      </c>
      <c r="U33" s="71">
        <v>0</v>
      </c>
      <c r="V33" s="130">
        <v>0</v>
      </c>
    </row>
    <row r="34" spans="2:22" ht="13.5">
      <c r="B34" s="22">
        <v>6</v>
      </c>
      <c r="C34" s="23" t="s">
        <v>226</v>
      </c>
      <c r="D34" s="50">
        <v>1</v>
      </c>
      <c r="E34" s="24">
        <f>Q17</f>
        <v>2</v>
      </c>
      <c r="F34" s="24">
        <f aca="true" t="shared" si="4" ref="F34:M34">R17</f>
        <v>2</v>
      </c>
      <c r="G34" s="24">
        <f t="shared" si="4"/>
        <v>1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4">
        <f t="shared" si="4"/>
        <v>0</v>
      </c>
      <c r="L34" s="24">
        <f t="shared" si="4"/>
        <v>2</v>
      </c>
      <c r="M34" s="50">
        <f t="shared" si="4"/>
        <v>0</v>
      </c>
      <c r="N34" s="50"/>
      <c r="O34" s="50"/>
      <c r="P34" s="28">
        <f>G34/F34</f>
        <v>0.5</v>
      </c>
      <c r="Q34" s="24">
        <v>0</v>
      </c>
      <c r="R34" s="24">
        <v>0</v>
      </c>
      <c r="S34" s="27">
        <v>0</v>
      </c>
      <c r="T34" s="22">
        <v>0</v>
      </c>
      <c r="U34" s="71">
        <v>0</v>
      </c>
      <c r="V34" s="130">
        <v>0</v>
      </c>
    </row>
    <row r="35" spans="2:22" ht="13.5">
      <c r="B35" s="22">
        <v>7</v>
      </c>
      <c r="C35" s="23" t="s">
        <v>227</v>
      </c>
      <c r="D35" s="50">
        <v>1</v>
      </c>
      <c r="E35" s="24">
        <f>Q15</f>
        <v>2</v>
      </c>
      <c r="F35" s="24">
        <f aca="true" t="shared" si="5" ref="F35:M35">R15</f>
        <v>2</v>
      </c>
      <c r="G35" s="24">
        <f t="shared" si="5"/>
        <v>0</v>
      </c>
      <c r="H35" s="24">
        <f t="shared" si="5"/>
        <v>0</v>
      </c>
      <c r="I35" s="24">
        <f t="shared" si="5"/>
        <v>0</v>
      </c>
      <c r="J35" s="24">
        <f t="shared" si="5"/>
        <v>0</v>
      </c>
      <c r="K35" s="24">
        <f t="shared" si="5"/>
        <v>0</v>
      </c>
      <c r="L35" s="24">
        <f t="shared" si="5"/>
        <v>0</v>
      </c>
      <c r="M35" s="50">
        <f t="shared" si="5"/>
        <v>0</v>
      </c>
      <c r="N35" s="50"/>
      <c r="O35" s="50"/>
      <c r="P35" s="28">
        <f>G35/F35</f>
        <v>0</v>
      </c>
      <c r="Q35" s="24">
        <v>0</v>
      </c>
      <c r="R35" s="24">
        <v>0</v>
      </c>
      <c r="S35" s="27">
        <v>0</v>
      </c>
      <c r="T35" s="22">
        <v>1</v>
      </c>
      <c r="U35" s="71">
        <v>0</v>
      </c>
      <c r="V35" s="130">
        <f t="shared" si="2"/>
        <v>0</v>
      </c>
    </row>
    <row r="36" spans="2:22" ht="13.5">
      <c r="B36" s="22">
        <v>8</v>
      </c>
      <c r="C36" s="23" t="s">
        <v>228</v>
      </c>
      <c r="D36" s="50">
        <v>1</v>
      </c>
      <c r="E36" s="24">
        <f>D17</f>
        <v>2</v>
      </c>
      <c r="F36" s="24">
        <f aca="true" t="shared" si="6" ref="F36:M36">E17</f>
        <v>1</v>
      </c>
      <c r="G36" s="24">
        <f t="shared" si="6"/>
        <v>1</v>
      </c>
      <c r="H36" s="24">
        <f t="shared" si="6"/>
        <v>0</v>
      </c>
      <c r="I36" s="24">
        <f t="shared" si="6"/>
        <v>0</v>
      </c>
      <c r="J36" s="24">
        <f t="shared" si="6"/>
        <v>1</v>
      </c>
      <c r="K36" s="24">
        <f t="shared" si="6"/>
        <v>0</v>
      </c>
      <c r="L36" s="24">
        <f t="shared" si="6"/>
        <v>0</v>
      </c>
      <c r="M36" s="50">
        <f t="shared" si="6"/>
        <v>0</v>
      </c>
      <c r="N36" s="50"/>
      <c r="O36" s="50"/>
      <c r="P36" s="28">
        <f>G36/F36</f>
        <v>1</v>
      </c>
      <c r="Q36" s="24">
        <v>0</v>
      </c>
      <c r="R36" s="24">
        <v>0</v>
      </c>
      <c r="S36" s="27">
        <v>1</v>
      </c>
      <c r="T36" s="22">
        <v>0</v>
      </c>
      <c r="U36" s="71">
        <v>0</v>
      </c>
      <c r="V36" s="130">
        <v>0</v>
      </c>
    </row>
    <row r="37" spans="2:22" ht="13.5">
      <c r="B37" s="37">
        <v>9</v>
      </c>
      <c r="C37" s="78" t="s">
        <v>229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50"/>
      <c r="O37" s="50"/>
      <c r="P37" s="117">
        <v>0</v>
      </c>
      <c r="Q37" s="34">
        <v>0</v>
      </c>
      <c r="R37" s="34">
        <v>0</v>
      </c>
      <c r="S37" s="35">
        <v>0</v>
      </c>
      <c r="T37" s="114">
        <v>0</v>
      </c>
      <c r="U37" s="125">
        <v>0</v>
      </c>
      <c r="V37" s="135">
        <v>0</v>
      </c>
    </row>
    <row r="38" spans="2:22" ht="13.5">
      <c r="B38" s="22">
        <v>10</v>
      </c>
      <c r="C38" s="23" t="s">
        <v>230</v>
      </c>
      <c r="D38" s="50">
        <v>1</v>
      </c>
      <c r="E38" s="24">
        <f>D13</f>
        <v>3</v>
      </c>
      <c r="F38" s="24">
        <f aca="true" t="shared" si="7" ref="F38:M38">E13</f>
        <v>2</v>
      </c>
      <c r="G38" s="24">
        <f t="shared" si="7"/>
        <v>0</v>
      </c>
      <c r="H38" s="24">
        <f t="shared" si="7"/>
        <v>0</v>
      </c>
      <c r="I38" s="24">
        <f t="shared" si="7"/>
        <v>1</v>
      </c>
      <c r="J38" s="24">
        <f t="shared" si="7"/>
        <v>1</v>
      </c>
      <c r="K38" s="24">
        <f t="shared" si="7"/>
        <v>0</v>
      </c>
      <c r="L38" s="24">
        <f t="shared" si="7"/>
        <v>1</v>
      </c>
      <c r="M38" s="50">
        <f t="shared" si="7"/>
        <v>2</v>
      </c>
      <c r="N38" s="50"/>
      <c r="O38" s="50"/>
      <c r="P38" s="28">
        <f aca="true" t="shared" si="8" ref="P38:P45">G38/F38</f>
        <v>0</v>
      </c>
      <c r="Q38" s="24">
        <v>0</v>
      </c>
      <c r="R38" s="24">
        <v>0</v>
      </c>
      <c r="S38" s="27">
        <v>0</v>
      </c>
      <c r="T38" s="22">
        <v>1</v>
      </c>
      <c r="U38" s="71">
        <v>0</v>
      </c>
      <c r="V38" s="130">
        <f t="shared" si="2"/>
        <v>0</v>
      </c>
    </row>
    <row r="39" spans="2:22" ht="13.5">
      <c r="B39" s="22">
        <v>11</v>
      </c>
      <c r="C39" s="23" t="s">
        <v>231</v>
      </c>
      <c r="D39" s="50">
        <v>0</v>
      </c>
      <c r="E39" s="24">
        <f>Q20</f>
        <v>0</v>
      </c>
      <c r="F39" s="24">
        <f aca="true" t="shared" si="9" ref="F39:M39">R20</f>
        <v>0</v>
      </c>
      <c r="G39" s="24">
        <f t="shared" si="9"/>
        <v>0</v>
      </c>
      <c r="H39" s="24">
        <f t="shared" si="9"/>
        <v>0</v>
      </c>
      <c r="I39" s="24">
        <f t="shared" si="9"/>
        <v>0</v>
      </c>
      <c r="J39" s="24">
        <f t="shared" si="9"/>
        <v>0</v>
      </c>
      <c r="K39" s="24">
        <f t="shared" si="9"/>
        <v>0</v>
      </c>
      <c r="L39" s="24">
        <f t="shared" si="9"/>
        <v>0</v>
      </c>
      <c r="M39" s="50">
        <f t="shared" si="9"/>
        <v>0</v>
      </c>
      <c r="N39" s="50"/>
      <c r="O39" s="50"/>
      <c r="P39" s="28" t="s">
        <v>253</v>
      </c>
      <c r="Q39" s="24">
        <v>0</v>
      </c>
      <c r="R39" s="24">
        <v>0</v>
      </c>
      <c r="S39" s="27">
        <v>0</v>
      </c>
      <c r="T39" s="22">
        <v>0</v>
      </c>
      <c r="U39" s="71">
        <v>0</v>
      </c>
      <c r="V39" s="130">
        <v>0</v>
      </c>
    </row>
    <row r="40" spans="2:22" ht="13.5">
      <c r="B40" s="22">
        <v>12</v>
      </c>
      <c r="C40" s="23" t="s">
        <v>232</v>
      </c>
      <c r="D40" s="50">
        <v>1</v>
      </c>
      <c r="E40" s="24">
        <f>Q13</f>
        <v>2</v>
      </c>
      <c r="F40" s="24">
        <f aca="true" t="shared" si="10" ref="F40:M40">R13</f>
        <v>2</v>
      </c>
      <c r="G40" s="24">
        <f t="shared" si="10"/>
        <v>0</v>
      </c>
      <c r="H40" s="24">
        <f t="shared" si="10"/>
        <v>0</v>
      </c>
      <c r="I40" s="24">
        <f t="shared" si="10"/>
        <v>0</v>
      </c>
      <c r="J40" s="24">
        <f t="shared" si="10"/>
        <v>0</v>
      </c>
      <c r="K40" s="24">
        <f t="shared" si="10"/>
        <v>0</v>
      </c>
      <c r="L40" s="24">
        <f t="shared" si="10"/>
        <v>0</v>
      </c>
      <c r="M40" s="50">
        <f t="shared" si="10"/>
        <v>1</v>
      </c>
      <c r="N40" s="50"/>
      <c r="O40" s="50"/>
      <c r="P40" s="28">
        <f t="shared" si="8"/>
        <v>0</v>
      </c>
      <c r="Q40" s="24">
        <v>0</v>
      </c>
      <c r="R40" s="24">
        <v>0</v>
      </c>
      <c r="S40" s="27">
        <v>0</v>
      </c>
      <c r="T40" s="22">
        <v>0</v>
      </c>
      <c r="U40" s="71">
        <v>0</v>
      </c>
      <c r="V40" s="130">
        <v>0</v>
      </c>
    </row>
    <row r="41" spans="2:22" ht="13.5">
      <c r="B41" s="22">
        <v>13</v>
      </c>
      <c r="C41" s="23" t="s">
        <v>233</v>
      </c>
      <c r="D41" s="50">
        <v>1</v>
      </c>
      <c r="E41" s="24">
        <f>D14</f>
        <v>2</v>
      </c>
      <c r="F41" s="24">
        <f aca="true" t="shared" si="11" ref="F41:M41">E14</f>
        <v>2</v>
      </c>
      <c r="G41" s="24">
        <f t="shared" si="11"/>
        <v>1</v>
      </c>
      <c r="H41" s="24">
        <f t="shared" si="11"/>
        <v>0</v>
      </c>
      <c r="I41" s="24">
        <f t="shared" si="11"/>
        <v>1</v>
      </c>
      <c r="J41" s="24">
        <f t="shared" si="11"/>
        <v>0</v>
      </c>
      <c r="K41" s="24">
        <f t="shared" si="11"/>
        <v>0</v>
      </c>
      <c r="L41" s="24">
        <f t="shared" si="11"/>
        <v>1</v>
      </c>
      <c r="M41" s="50">
        <f t="shared" si="11"/>
        <v>0</v>
      </c>
      <c r="N41" s="50"/>
      <c r="O41" s="50"/>
      <c r="P41" s="28">
        <f t="shared" si="8"/>
        <v>0.5</v>
      </c>
      <c r="Q41" s="24">
        <v>0</v>
      </c>
      <c r="R41" s="24">
        <v>0</v>
      </c>
      <c r="S41" s="27">
        <v>0</v>
      </c>
      <c r="T41" s="22">
        <v>1</v>
      </c>
      <c r="U41" s="71">
        <v>0</v>
      </c>
      <c r="V41" s="130">
        <f t="shared" si="2"/>
        <v>0</v>
      </c>
    </row>
    <row r="42" spans="2:22" ht="13.5">
      <c r="B42" s="22">
        <v>14</v>
      </c>
      <c r="C42" s="23" t="s">
        <v>234</v>
      </c>
      <c r="D42" s="50">
        <v>1</v>
      </c>
      <c r="E42" s="24">
        <f>Q14</f>
        <v>2</v>
      </c>
      <c r="F42" s="24">
        <f aca="true" t="shared" si="12" ref="F42:M42">R14</f>
        <v>2</v>
      </c>
      <c r="G42" s="24">
        <f t="shared" si="12"/>
        <v>0</v>
      </c>
      <c r="H42" s="24">
        <f t="shared" si="12"/>
        <v>0</v>
      </c>
      <c r="I42" s="24">
        <f t="shared" si="12"/>
        <v>0</v>
      </c>
      <c r="J42" s="24">
        <f t="shared" si="12"/>
        <v>0</v>
      </c>
      <c r="K42" s="24">
        <f t="shared" si="12"/>
        <v>2</v>
      </c>
      <c r="L42" s="24">
        <f t="shared" si="12"/>
        <v>0</v>
      </c>
      <c r="M42" s="50">
        <f t="shared" si="12"/>
        <v>1</v>
      </c>
      <c r="N42" s="50"/>
      <c r="O42" s="50"/>
      <c r="P42" s="28">
        <f t="shared" si="8"/>
        <v>0</v>
      </c>
      <c r="Q42" s="24">
        <v>0</v>
      </c>
      <c r="R42" s="24">
        <v>0</v>
      </c>
      <c r="S42" s="27">
        <v>0</v>
      </c>
      <c r="T42" s="22">
        <v>1</v>
      </c>
      <c r="U42" s="71">
        <v>0</v>
      </c>
      <c r="V42" s="130">
        <f t="shared" si="2"/>
        <v>0</v>
      </c>
    </row>
    <row r="43" spans="2:22" ht="13.5">
      <c r="B43" s="22">
        <v>15</v>
      </c>
      <c r="C43" s="23" t="s">
        <v>235</v>
      </c>
      <c r="D43" s="50">
        <v>1</v>
      </c>
      <c r="E43" s="24">
        <f>D12</f>
        <v>3</v>
      </c>
      <c r="F43" s="24">
        <f aca="true" t="shared" si="13" ref="F43:M43">E12</f>
        <v>3</v>
      </c>
      <c r="G43" s="24">
        <f t="shared" si="13"/>
        <v>1</v>
      </c>
      <c r="H43" s="24">
        <f t="shared" si="13"/>
        <v>0</v>
      </c>
      <c r="I43" s="24">
        <f t="shared" si="13"/>
        <v>0</v>
      </c>
      <c r="J43" s="24">
        <f t="shared" si="13"/>
        <v>0</v>
      </c>
      <c r="K43" s="24">
        <f t="shared" si="13"/>
        <v>1</v>
      </c>
      <c r="L43" s="24">
        <f t="shared" si="13"/>
        <v>1</v>
      </c>
      <c r="M43" s="50">
        <f t="shared" si="13"/>
        <v>0</v>
      </c>
      <c r="N43" s="50"/>
      <c r="O43" s="50"/>
      <c r="P43" s="28">
        <f t="shared" si="8"/>
        <v>0.3333333333333333</v>
      </c>
      <c r="Q43" s="24">
        <v>0</v>
      </c>
      <c r="R43" s="24">
        <v>0</v>
      </c>
      <c r="S43" s="27">
        <v>0</v>
      </c>
      <c r="T43" s="22">
        <v>0</v>
      </c>
      <c r="U43" s="71">
        <v>0</v>
      </c>
      <c r="V43" s="130">
        <v>0</v>
      </c>
    </row>
    <row r="44" spans="2:22" ht="13.5">
      <c r="B44" s="22">
        <v>16</v>
      </c>
      <c r="C44" s="23" t="s">
        <v>236</v>
      </c>
      <c r="D44" s="50">
        <v>1</v>
      </c>
      <c r="E44" s="24">
        <f>D15</f>
        <v>2</v>
      </c>
      <c r="F44" s="24">
        <f aca="true" t="shared" si="14" ref="F44:M44">E15</f>
        <v>2</v>
      </c>
      <c r="G44" s="24">
        <f t="shared" si="14"/>
        <v>2</v>
      </c>
      <c r="H44" s="24">
        <f t="shared" si="14"/>
        <v>3</v>
      </c>
      <c r="I44" s="24">
        <f t="shared" si="14"/>
        <v>1</v>
      </c>
      <c r="J44" s="24">
        <f t="shared" si="14"/>
        <v>0</v>
      </c>
      <c r="K44" s="24">
        <f t="shared" si="14"/>
        <v>0</v>
      </c>
      <c r="L44" s="24">
        <f t="shared" si="14"/>
        <v>0</v>
      </c>
      <c r="M44" s="50">
        <f t="shared" si="14"/>
        <v>0</v>
      </c>
      <c r="N44" s="50"/>
      <c r="O44" s="50"/>
      <c r="P44" s="28">
        <f t="shared" si="8"/>
        <v>1</v>
      </c>
      <c r="Q44" s="24">
        <v>1</v>
      </c>
      <c r="R44" s="24">
        <v>0</v>
      </c>
      <c r="S44" s="27">
        <v>0</v>
      </c>
      <c r="T44" s="22">
        <v>2</v>
      </c>
      <c r="U44" s="71">
        <v>2</v>
      </c>
      <c r="V44" s="130">
        <f t="shared" si="2"/>
        <v>1</v>
      </c>
    </row>
    <row r="45" spans="2:22" ht="13.5">
      <c r="B45" s="22">
        <v>17</v>
      </c>
      <c r="C45" s="23" t="s">
        <v>237</v>
      </c>
      <c r="D45" s="50">
        <v>1</v>
      </c>
      <c r="E45" s="24">
        <f>D19</f>
        <v>2</v>
      </c>
      <c r="F45" s="24">
        <f aca="true" t="shared" si="15" ref="F45:M45">E19</f>
        <v>2</v>
      </c>
      <c r="G45" s="24">
        <f t="shared" si="15"/>
        <v>1</v>
      </c>
      <c r="H45" s="24">
        <f t="shared" si="15"/>
        <v>0</v>
      </c>
      <c r="I45" s="24">
        <f t="shared" si="15"/>
        <v>0</v>
      </c>
      <c r="J45" s="24">
        <f t="shared" si="15"/>
        <v>0</v>
      </c>
      <c r="K45" s="24">
        <f t="shared" si="15"/>
        <v>0</v>
      </c>
      <c r="L45" s="24">
        <f t="shared" si="15"/>
        <v>0</v>
      </c>
      <c r="M45" s="50">
        <f t="shared" si="15"/>
        <v>0</v>
      </c>
      <c r="N45" s="50"/>
      <c r="O45" s="50"/>
      <c r="P45" s="28">
        <f t="shared" si="8"/>
        <v>0.5</v>
      </c>
      <c r="Q45" s="24">
        <v>0</v>
      </c>
      <c r="R45" s="24">
        <v>0</v>
      </c>
      <c r="S45" s="27">
        <v>1</v>
      </c>
      <c r="T45" s="22">
        <v>1</v>
      </c>
      <c r="U45" s="71">
        <v>1</v>
      </c>
      <c r="V45" s="130">
        <f t="shared" si="2"/>
        <v>1</v>
      </c>
    </row>
    <row r="46" spans="2:22" ht="13.5">
      <c r="B46" s="22">
        <v>18</v>
      </c>
      <c r="C46" s="23" t="s">
        <v>245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/>
      <c r="O46" s="50"/>
      <c r="P46" s="118">
        <v>0</v>
      </c>
      <c r="Q46" s="24">
        <v>0</v>
      </c>
      <c r="R46" s="24">
        <v>0</v>
      </c>
      <c r="S46" s="27">
        <v>0</v>
      </c>
      <c r="T46" s="22">
        <v>0</v>
      </c>
      <c r="U46" s="71">
        <v>0</v>
      </c>
      <c r="V46" s="130">
        <v>0</v>
      </c>
    </row>
    <row r="47" spans="2:22" ht="13.5">
      <c r="B47" s="22">
        <v>19</v>
      </c>
      <c r="C47" s="23" t="s">
        <v>238</v>
      </c>
      <c r="D47" s="50">
        <v>1</v>
      </c>
      <c r="E47" s="24">
        <f>D16</f>
        <v>2</v>
      </c>
      <c r="F47" s="24">
        <f aca="true" t="shared" si="16" ref="F47:M47">E16</f>
        <v>1</v>
      </c>
      <c r="G47" s="24">
        <f t="shared" si="16"/>
        <v>0</v>
      </c>
      <c r="H47" s="24">
        <f t="shared" si="16"/>
        <v>0</v>
      </c>
      <c r="I47" s="24">
        <f t="shared" si="16"/>
        <v>0</v>
      </c>
      <c r="J47" s="24">
        <f t="shared" si="16"/>
        <v>1</v>
      </c>
      <c r="K47" s="24">
        <f t="shared" si="16"/>
        <v>0</v>
      </c>
      <c r="L47" s="24">
        <f t="shared" si="16"/>
        <v>0</v>
      </c>
      <c r="M47" s="50">
        <f t="shared" si="16"/>
        <v>0</v>
      </c>
      <c r="N47" s="50"/>
      <c r="O47" s="50"/>
      <c r="P47" s="28">
        <f aca="true" t="shared" si="17" ref="P47:P52">G47/F47</f>
        <v>0</v>
      </c>
      <c r="Q47" s="24">
        <v>0</v>
      </c>
      <c r="R47" s="24">
        <v>0</v>
      </c>
      <c r="S47" s="27">
        <v>0</v>
      </c>
      <c r="T47" s="22">
        <v>0</v>
      </c>
      <c r="U47" s="71">
        <v>0</v>
      </c>
      <c r="V47" s="130">
        <v>0</v>
      </c>
    </row>
    <row r="48" spans="2:22" ht="13.5">
      <c r="B48" s="22">
        <v>20</v>
      </c>
      <c r="C48" s="23" t="s">
        <v>240</v>
      </c>
      <c r="D48" s="50">
        <v>1</v>
      </c>
      <c r="E48" s="24">
        <f>Q19</f>
        <v>2</v>
      </c>
      <c r="F48" s="24">
        <f aca="true" t="shared" si="18" ref="F48:M48">R19</f>
        <v>2</v>
      </c>
      <c r="G48" s="24">
        <f t="shared" si="18"/>
        <v>0</v>
      </c>
      <c r="H48" s="24">
        <f t="shared" si="18"/>
        <v>0</v>
      </c>
      <c r="I48" s="24">
        <f t="shared" si="18"/>
        <v>0</v>
      </c>
      <c r="J48" s="24">
        <f t="shared" si="18"/>
        <v>0</v>
      </c>
      <c r="K48" s="24">
        <f t="shared" si="18"/>
        <v>2</v>
      </c>
      <c r="L48" s="24">
        <f t="shared" si="18"/>
        <v>0</v>
      </c>
      <c r="M48" s="50">
        <f t="shared" si="18"/>
        <v>2</v>
      </c>
      <c r="N48" s="50"/>
      <c r="O48" s="50"/>
      <c r="P48" s="28">
        <f t="shared" si="17"/>
        <v>0</v>
      </c>
      <c r="Q48" s="24">
        <v>0</v>
      </c>
      <c r="R48" s="24">
        <v>0</v>
      </c>
      <c r="S48" s="27">
        <v>0</v>
      </c>
      <c r="T48" s="22">
        <v>1</v>
      </c>
      <c r="U48" s="71">
        <v>0</v>
      </c>
      <c r="V48" s="130">
        <f t="shared" si="2"/>
        <v>0</v>
      </c>
    </row>
    <row r="49" spans="2:22" ht="13.5">
      <c r="B49" s="22">
        <v>21</v>
      </c>
      <c r="C49" s="23" t="s">
        <v>241</v>
      </c>
      <c r="D49" s="50">
        <v>1</v>
      </c>
      <c r="E49" s="24">
        <f>Q21</f>
        <v>1</v>
      </c>
      <c r="F49" s="24">
        <f aca="true" t="shared" si="19" ref="F49:M49">R21</f>
        <v>1</v>
      </c>
      <c r="G49" s="24">
        <f t="shared" si="19"/>
        <v>1</v>
      </c>
      <c r="H49" s="24">
        <f t="shared" si="19"/>
        <v>0</v>
      </c>
      <c r="I49" s="24">
        <f t="shared" si="19"/>
        <v>1</v>
      </c>
      <c r="J49" s="24">
        <f t="shared" si="19"/>
        <v>0</v>
      </c>
      <c r="K49" s="24">
        <f t="shared" si="19"/>
        <v>0</v>
      </c>
      <c r="L49" s="24">
        <f t="shared" si="19"/>
        <v>0</v>
      </c>
      <c r="M49" s="50">
        <f t="shared" si="19"/>
        <v>0</v>
      </c>
      <c r="N49" s="50"/>
      <c r="O49" s="50"/>
      <c r="P49" s="28">
        <f t="shared" si="17"/>
        <v>1</v>
      </c>
      <c r="Q49" s="24">
        <v>0</v>
      </c>
      <c r="R49" s="24">
        <v>1</v>
      </c>
      <c r="S49" s="27">
        <v>0</v>
      </c>
      <c r="T49" s="22">
        <v>0</v>
      </c>
      <c r="U49" s="71">
        <v>0</v>
      </c>
      <c r="V49" s="130">
        <v>0</v>
      </c>
    </row>
    <row r="50" spans="2:22" ht="13.5">
      <c r="B50" s="22">
        <v>22</v>
      </c>
      <c r="C50" s="23" t="s">
        <v>242</v>
      </c>
      <c r="D50" s="50">
        <v>1</v>
      </c>
      <c r="E50" s="24">
        <f>Q12</f>
        <v>2</v>
      </c>
      <c r="F50" s="24">
        <f aca="true" t="shared" si="20" ref="F50:M50">R12</f>
        <v>2</v>
      </c>
      <c r="G50" s="24">
        <f t="shared" si="20"/>
        <v>1</v>
      </c>
      <c r="H50" s="24">
        <f t="shared" si="20"/>
        <v>0</v>
      </c>
      <c r="I50" s="24">
        <f t="shared" si="20"/>
        <v>0</v>
      </c>
      <c r="J50" s="24">
        <f t="shared" si="20"/>
        <v>0</v>
      </c>
      <c r="K50" s="24">
        <f t="shared" si="20"/>
        <v>0</v>
      </c>
      <c r="L50" s="24">
        <f t="shared" si="20"/>
        <v>1</v>
      </c>
      <c r="M50" s="50">
        <f t="shared" si="20"/>
        <v>0</v>
      </c>
      <c r="N50" s="50"/>
      <c r="O50" s="50"/>
      <c r="P50" s="28">
        <f t="shared" si="17"/>
        <v>0.5</v>
      </c>
      <c r="Q50" s="24">
        <v>0</v>
      </c>
      <c r="R50" s="24">
        <v>0</v>
      </c>
      <c r="S50" s="27">
        <v>0</v>
      </c>
      <c r="T50" s="22">
        <v>1</v>
      </c>
      <c r="U50" s="71">
        <v>0</v>
      </c>
      <c r="V50" s="130">
        <f t="shared" si="2"/>
        <v>0</v>
      </c>
    </row>
    <row r="51" spans="2:22" ht="13.5">
      <c r="B51" s="22">
        <v>23</v>
      </c>
      <c r="C51" s="23" t="s">
        <v>243</v>
      </c>
      <c r="D51" s="50">
        <v>1</v>
      </c>
      <c r="E51" s="24">
        <f>Q22</f>
        <v>1</v>
      </c>
      <c r="F51" s="24">
        <f aca="true" t="shared" si="21" ref="F51:M51">R22</f>
        <v>1</v>
      </c>
      <c r="G51" s="24">
        <f t="shared" si="21"/>
        <v>0</v>
      </c>
      <c r="H51" s="24">
        <f t="shared" si="21"/>
        <v>0</v>
      </c>
      <c r="I51" s="24">
        <f t="shared" si="21"/>
        <v>0</v>
      </c>
      <c r="J51" s="24">
        <f t="shared" si="21"/>
        <v>0</v>
      </c>
      <c r="K51" s="24">
        <f t="shared" si="21"/>
        <v>0</v>
      </c>
      <c r="L51" s="24">
        <f t="shared" si="21"/>
        <v>0</v>
      </c>
      <c r="M51" s="50">
        <f t="shared" si="21"/>
        <v>0</v>
      </c>
      <c r="N51" s="50"/>
      <c r="O51" s="50"/>
      <c r="P51" s="28">
        <f t="shared" si="17"/>
        <v>0</v>
      </c>
      <c r="Q51" s="24">
        <v>0</v>
      </c>
      <c r="R51" s="24">
        <v>0</v>
      </c>
      <c r="S51" s="27">
        <v>0</v>
      </c>
      <c r="T51" s="22">
        <v>0</v>
      </c>
      <c r="U51" s="71">
        <v>0</v>
      </c>
      <c r="V51" s="130">
        <v>0</v>
      </c>
    </row>
    <row r="52" spans="2:22" ht="13.5">
      <c r="B52" s="22">
        <v>24</v>
      </c>
      <c r="C52" s="23" t="s">
        <v>244</v>
      </c>
      <c r="D52" s="50">
        <v>1</v>
      </c>
      <c r="E52" s="24">
        <f>D20</f>
        <v>2</v>
      </c>
      <c r="F52" s="24">
        <f aca="true" t="shared" si="22" ref="F52:M52">E20</f>
        <v>2</v>
      </c>
      <c r="G52" s="24">
        <f t="shared" si="22"/>
        <v>0</v>
      </c>
      <c r="H52" s="24">
        <f t="shared" si="22"/>
        <v>0</v>
      </c>
      <c r="I52" s="24">
        <f t="shared" si="22"/>
        <v>0</v>
      </c>
      <c r="J52" s="24">
        <f t="shared" si="22"/>
        <v>0</v>
      </c>
      <c r="K52" s="24">
        <f t="shared" si="22"/>
        <v>1</v>
      </c>
      <c r="L52" s="24">
        <f t="shared" si="22"/>
        <v>0</v>
      </c>
      <c r="M52" s="50">
        <f t="shared" si="22"/>
        <v>0</v>
      </c>
      <c r="N52" s="50"/>
      <c r="O52" s="50"/>
      <c r="P52" s="28">
        <f t="shared" si="17"/>
        <v>0</v>
      </c>
      <c r="Q52" s="24">
        <v>0</v>
      </c>
      <c r="R52" s="24">
        <v>0</v>
      </c>
      <c r="S52" s="27">
        <v>0</v>
      </c>
      <c r="T52" s="22">
        <v>1</v>
      </c>
      <c r="U52" s="71">
        <v>0</v>
      </c>
      <c r="V52" s="130">
        <f t="shared" si="2"/>
        <v>0</v>
      </c>
    </row>
    <row r="53" spans="2:22" ht="14.25" thickBot="1">
      <c r="B53" s="76">
        <v>25</v>
      </c>
      <c r="C53" s="77" t="s">
        <v>239</v>
      </c>
      <c r="D53" s="86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54">
        <v>0</v>
      </c>
      <c r="N53" s="54"/>
      <c r="O53" s="54"/>
      <c r="P53" s="119">
        <v>0</v>
      </c>
      <c r="Q53" s="25">
        <v>0</v>
      </c>
      <c r="R53" s="25">
        <v>0</v>
      </c>
      <c r="S53" s="29">
        <v>0</v>
      </c>
      <c r="T53" s="76">
        <v>0</v>
      </c>
      <c r="U53" s="98">
        <v>0</v>
      </c>
      <c r="V53" s="128">
        <v>0</v>
      </c>
    </row>
    <row r="55" ht="14.25" thickBot="1">
      <c r="B55" t="s">
        <v>288</v>
      </c>
    </row>
    <row r="56" spans="2:19" ht="13.5">
      <c r="B56" s="19" t="s">
        <v>221</v>
      </c>
      <c r="C56" s="20" t="s">
        <v>246</v>
      </c>
      <c r="D56" s="20" t="s">
        <v>299</v>
      </c>
      <c r="E56" s="20" t="s">
        <v>284</v>
      </c>
      <c r="F56" s="20" t="s">
        <v>285</v>
      </c>
      <c r="G56" s="20" t="s">
        <v>5</v>
      </c>
      <c r="H56" s="20" t="s">
        <v>7</v>
      </c>
      <c r="I56" s="20" t="s">
        <v>9</v>
      </c>
      <c r="J56" s="20" t="s">
        <v>13</v>
      </c>
      <c r="K56" s="20" t="s">
        <v>282</v>
      </c>
      <c r="L56" s="20" t="s">
        <v>283</v>
      </c>
      <c r="M56" s="20" t="s">
        <v>289</v>
      </c>
      <c r="N56" s="20"/>
      <c r="O56" s="20"/>
      <c r="P56" s="20" t="s">
        <v>286</v>
      </c>
      <c r="Q56" s="20" t="s">
        <v>290</v>
      </c>
      <c r="R56" s="20" t="s">
        <v>291</v>
      </c>
      <c r="S56" s="21" t="s">
        <v>460</v>
      </c>
    </row>
    <row r="57" spans="2:19" ht="13.5">
      <c r="B57" s="80">
        <v>6</v>
      </c>
      <c r="C57" s="23" t="s">
        <v>226</v>
      </c>
      <c r="D57" s="50">
        <v>1</v>
      </c>
      <c r="E57" s="50">
        <f>Q25</f>
        <v>4</v>
      </c>
      <c r="F57" s="50">
        <f aca="true" t="shared" si="23" ref="F57:L57">R25</f>
        <v>75</v>
      </c>
      <c r="G57" s="50">
        <f t="shared" si="23"/>
        <v>21</v>
      </c>
      <c r="H57" s="50">
        <f t="shared" si="23"/>
        <v>5</v>
      </c>
      <c r="I57" s="50">
        <f t="shared" si="23"/>
        <v>2</v>
      </c>
      <c r="J57" s="50">
        <f t="shared" si="23"/>
        <v>0</v>
      </c>
      <c r="K57" s="50">
        <f t="shared" si="23"/>
        <v>7</v>
      </c>
      <c r="L57" s="50">
        <f t="shared" si="23"/>
        <v>4</v>
      </c>
      <c r="M57" s="51">
        <f>Y25</f>
        <v>0</v>
      </c>
      <c r="N57" s="51"/>
      <c r="O57" s="51"/>
      <c r="P57" s="52">
        <f>L57/E57*7</f>
        <v>7</v>
      </c>
      <c r="Q57" s="50">
        <v>0</v>
      </c>
      <c r="R57" s="50">
        <v>1</v>
      </c>
      <c r="S57" s="53">
        <v>0</v>
      </c>
    </row>
    <row r="58" spans="2:19" ht="14.25" thickBot="1">
      <c r="B58" s="83">
        <v>16</v>
      </c>
      <c r="C58" s="77" t="s">
        <v>236</v>
      </c>
      <c r="D58" s="54">
        <v>1</v>
      </c>
      <c r="E58" s="54">
        <f>D25</f>
        <v>4</v>
      </c>
      <c r="F58" s="54">
        <f aca="true" t="shared" si="24" ref="F58:L58">E25</f>
        <v>89</v>
      </c>
      <c r="G58" s="54">
        <f t="shared" si="24"/>
        <v>19</v>
      </c>
      <c r="H58" s="54">
        <f t="shared" si="24"/>
        <v>5</v>
      </c>
      <c r="I58" s="54">
        <f t="shared" si="24"/>
        <v>1</v>
      </c>
      <c r="J58" s="54">
        <f t="shared" si="24"/>
        <v>3</v>
      </c>
      <c r="K58" s="54">
        <f t="shared" si="24"/>
        <v>5</v>
      </c>
      <c r="L58" s="54">
        <f t="shared" si="24"/>
        <v>1</v>
      </c>
      <c r="M58" s="87">
        <f>L25</f>
        <v>2</v>
      </c>
      <c r="N58" s="87"/>
      <c r="O58" s="87"/>
      <c r="P58" s="55">
        <f>L58/E58*7</f>
        <v>1.75</v>
      </c>
      <c r="Q58" s="54">
        <v>0</v>
      </c>
      <c r="R58" s="54">
        <v>1</v>
      </c>
      <c r="S58" s="56">
        <v>0</v>
      </c>
    </row>
  </sheetData>
  <sheetProtection/>
  <mergeCells count="6">
    <mergeCell ref="A27:AC27"/>
    <mergeCell ref="A1:AC1"/>
    <mergeCell ref="A2:A26"/>
    <mergeCell ref="N2:N26"/>
    <mergeCell ref="AA2:AA26"/>
    <mergeCell ref="T28:V28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PageLayoutView="0" workbookViewId="0" topLeftCell="A76">
      <selection activeCell="U110" sqref="U110"/>
    </sheetView>
  </sheetViews>
  <sheetFormatPr defaultColWidth="9.00390625" defaultRowHeight="13.5"/>
  <cols>
    <col min="1" max="1" width="1.625" style="0" customWidth="1"/>
    <col min="2" max="2" width="5.00390625" style="0" customWidth="1"/>
    <col min="4" max="13" width="5.625" style="0" customWidth="1"/>
    <col min="14" max="14" width="1.625" style="0" customWidth="1"/>
    <col min="15" max="15" width="5.625" style="0" customWidth="1"/>
    <col min="17" max="21" width="5.625" style="0" customWidth="1"/>
    <col min="22" max="22" width="9.00390625" style="0" customWidth="1"/>
    <col min="23" max="27" width="5.625" style="0" customWidth="1"/>
    <col min="28" max="28" width="1.625" style="0" customWidth="1"/>
  </cols>
  <sheetData>
    <row r="1" spans="1:28" ht="9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7" ht="14.25" thickBot="1">
      <c r="A2" s="112"/>
      <c r="B2" t="s">
        <v>133</v>
      </c>
      <c r="N2" s="112"/>
      <c r="O2" t="s">
        <v>144</v>
      </c>
      <c r="AA2" s="84"/>
    </row>
    <row r="3" spans="1:26" ht="24.75" customHeight="1">
      <c r="A3" s="112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8" t="s">
        <v>0</v>
      </c>
      <c r="J3" s="5"/>
      <c r="K3" s="2"/>
      <c r="M3" s="84"/>
      <c r="N3" s="112"/>
      <c r="P3" s="6"/>
      <c r="Q3" s="7">
        <v>1</v>
      </c>
      <c r="R3" s="7">
        <v>2</v>
      </c>
      <c r="S3" s="7">
        <v>3</v>
      </c>
      <c r="T3" s="7">
        <v>4</v>
      </c>
      <c r="U3" s="7">
        <v>5</v>
      </c>
      <c r="V3" s="8" t="s">
        <v>0</v>
      </c>
      <c r="W3" s="5"/>
      <c r="X3" s="2"/>
      <c r="Z3" s="84"/>
    </row>
    <row r="4" spans="1:26" ht="24.75" customHeight="1">
      <c r="A4" s="112"/>
      <c r="C4" s="9" t="s">
        <v>58</v>
      </c>
      <c r="D4" s="10">
        <v>15</v>
      </c>
      <c r="E4" s="10">
        <v>0</v>
      </c>
      <c r="F4" s="10">
        <v>0</v>
      </c>
      <c r="G4" s="10"/>
      <c r="H4" s="10"/>
      <c r="I4" s="11">
        <v>15</v>
      </c>
      <c r="J4" s="5"/>
      <c r="K4" s="2"/>
      <c r="M4" s="84"/>
      <c r="N4" s="112"/>
      <c r="P4" s="9" t="s">
        <v>143</v>
      </c>
      <c r="Q4" s="10">
        <v>3</v>
      </c>
      <c r="R4" s="10">
        <v>2</v>
      </c>
      <c r="S4" s="10">
        <v>2</v>
      </c>
      <c r="T4" s="10"/>
      <c r="U4" s="10"/>
      <c r="V4" s="11">
        <v>7</v>
      </c>
      <c r="W4" s="5"/>
      <c r="X4" s="2"/>
      <c r="Z4" s="84"/>
    </row>
    <row r="5" spans="1:26" ht="24.75" customHeight="1" thickBot="1">
      <c r="A5" s="112"/>
      <c r="C5" s="12" t="s">
        <v>123</v>
      </c>
      <c r="D5" s="13">
        <v>0</v>
      </c>
      <c r="E5" s="13">
        <v>0</v>
      </c>
      <c r="F5" s="13">
        <v>1</v>
      </c>
      <c r="G5" s="13"/>
      <c r="H5" s="13"/>
      <c r="I5" s="14">
        <v>1</v>
      </c>
      <c r="J5" s="5"/>
      <c r="K5" s="2"/>
      <c r="M5" s="84"/>
      <c r="N5" s="112"/>
      <c r="P5" s="12" t="s">
        <v>145</v>
      </c>
      <c r="Q5" s="13">
        <v>10</v>
      </c>
      <c r="R5" s="13">
        <v>2</v>
      </c>
      <c r="S5" s="13">
        <v>4</v>
      </c>
      <c r="T5" s="13"/>
      <c r="U5" s="13"/>
      <c r="V5" s="14">
        <v>16</v>
      </c>
      <c r="W5" s="5"/>
      <c r="X5" s="2"/>
      <c r="Z5" s="84"/>
    </row>
    <row r="6" spans="1:26" ht="13.5">
      <c r="A6" s="112"/>
      <c r="M6" s="84"/>
      <c r="N6" s="112"/>
      <c r="Z6" s="84"/>
    </row>
    <row r="7" spans="1:26" ht="13.5">
      <c r="A7" s="112"/>
      <c r="C7" t="s">
        <v>3</v>
      </c>
      <c r="D7" t="s">
        <v>124</v>
      </c>
      <c r="M7" s="84"/>
      <c r="N7" s="112"/>
      <c r="P7" t="s">
        <v>3</v>
      </c>
      <c r="Q7" t="s">
        <v>155</v>
      </c>
      <c r="Z7" s="84"/>
    </row>
    <row r="8" spans="1:26" ht="13.5">
      <c r="A8" s="112"/>
      <c r="C8" t="s">
        <v>1</v>
      </c>
      <c r="D8" t="s">
        <v>130</v>
      </c>
      <c r="M8" s="84"/>
      <c r="N8" s="112"/>
      <c r="P8" t="s">
        <v>129</v>
      </c>
      <c r="Q8" t="s">
        <v>156</v>
      </c>
      <c r="Z8" s="84"/>
    </row>
    <row r="9" spans="1:26" ht="13.5">
      <c r="A9" s="112"/>
      <c r="C9" t="s">
        <v>129</v>
      </c>
      <c r="D9" t="s">
        <v>131</v>
      </c>
      <c r="M9" s="84"/>
      <c r="N9" s="112"/>
      <c r="P9" t="s">
        <v>2</v>
      </c>
      <c r="Q9" t="s">
        <v>157</v>
      </c>
      <c r="Z9" s="84"/>
    </row>
    <row r="10" spans="1:26" ht="13.5">
      <c r="A10" s="112"/>
      <c r="M10" s="84"/>
      <c r="N10" s="112"/>
      <c r="Z10" s="84"/>
    </row>
    <row r="11" spans="1:26" ht="13.5">
      <c r="A11" s="112"/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11</v>
      </c>
      <c r="I11" s="1" t="s">
        <v>9</v>
      </c>
      <c r="J11" s="1" t="s">
        <v>13</v>
      </c>
      <c r="K11" s="1" t="s">
        <v>10</v>
      </c>
      <c r="L11" s="1" t="s">
        <v>12</v>
      </c>
      <c r="M11" s="84"/>
      <c r="N11" s="112"/>
      <c r="P11" s="1" t="s">
        <v>4</v>
      </c>
      <c r="Q11" s="1" t="s">
        <v>5</v>
      </c>
      <c r="R11" s="1" t="s">
        <v>6</v>
      </c>
      <c r="S11" s="1" t="s">
        <v>7</v>
      </c>
      <c r="T11" s="1" t="s">
        <v>8</v>
      </c>
      <c r="U11" s="1" t="s">
        <v>11</v>
      </c>
      <c r="V11" s="1" t="s">
        <v>9</v>
      </c>
      <c r="W11" s="1" t="s">
        <v>13</v>
      </c>
      <c r="X11" s="1" t="s">
        <v>10</v>
      </c>
      <c r="Y11" s="1" t="s">
        <v>12</v>
      </c>
      <c r="Z11" s="84"/>
    </row>
    <row r="12" spans="1:26" ht="13.5">
      <c r="A12" s="112"/>
      <c r="B12" s="3" t="s">
        <v>23</v>
      </c>
      <c r="C12" s="4" t="s">
        <v>18</v>
      </c>
      <c r="D12">
        <v>3</v>
      </c>
      <c r="E12">
        <v>3</v>
      </c>
      <c r="F12">
        <v>2</v>
      </c>
      <c r="G12">
        <v>1</v>
      </c>
      <c r="H12">
        <v>1</v>
      </c>
      <c r="I12">
        <v>0</v>
      </c>
      <c r="J12">
        <v>0</v>
      </c>
      <c r="K12">
        <v>3</v>
      </c>
      <c r="L12">
        <v>0</v>
      </c>
      <c r="M12" s="84"/>
      <c r="N12" s="112"/>
      <c r="O12" s="3" t="s">
        <v>25</v>
      </c>
      <c r="P12" s="4" t="s">
        <v>146</v>
      </c>
      <c r="Q12">
        <v>2</v>
      </c>
      <c r="R12">
        <v>1</v>
      </c>
      <c r="S12">
        <v>0</v>
      </c>
      <c r="T12">
        <v>1</v>
      </c>
      <c r="U12">
        <v>1</v>
      </c>
      <c r="V12">
        <v>1</v>
      </c>
      <c r="W12">
        <v>0</v>
      </c>
      <c r="X12">
        <v>1</v>
      </c>
      <c r="Y12">
        <v>2</v>
      </c>
      <c r="Z12" s="84"/>
    </row>
    <row r="13" spans="1:26" ht="13.5">
      <c r="A13" s="112"/>
      <c r="B13" s="3" t="s">
        <v>24</v>
      </c>
      <c r="C13" s="4" t="s">
        <v>19</v>
      </c>
      <c r="D13">
        <v>3</v>
      </c>
      <c r="E13">
        <v>3</v>
      </c>
      <c r="F13">
        <v>1</v>
      </c>
      <c r="G13">
        <v>1</v>
      </c>
      <c r="H13">
        <v>2</v>
      </c>
      <c r="I13">
        <v>0</v>
      </c>
      <c r="J13">
        <v>0</v>
      </c>
      <c r="K13">
        <v>2</v>
      </c>
      <c r="L13">
        <v>0</v>
      </c>
      <c r="M13" s="84"/>
      <c r="N13" s="112"/>
      <c r="O13" s="3" t="s">
        <v>37</v>
      </c>
      <c r="P13" s="4" t="s">
        <v>147</v>
      </c>
      <c r="Q13">
        <v>2</v>
      </c>
      <c r="R13">
        <v>1</v>
      </c>
      <c r="S13">
        <v>1</v>
      </c>
      <c r="T13">
        <v>1</v>
      </c>
      <c r="U13">
        <v>1</v>
      </c>
      <c r="V13">
        <v>1</v>
      </c>
      <c r="W13">
        <v>0</v>
      </c>
      <c r="X13">
        <v>1</v>
      </c>
      <c r="Y13">
        <v>0</v>
      </c>
      <c r="Z13" s="84"/>
    </row>
    <row r="14" spans="1:26" ht="13.5">
      <c r="A14" s="112"/>
      <c r="B14" s="3" t="s">
        <v>125</v>
      </c>
      <c r="C14" s="4" t="s">
        <v>20</v>
      </c>
      <c r="D14">
        <v>3</v>
      </c>
      <c r="E14">
        <v>2</v>
      </c>
      <c r="F14">
        <v>1</v>
      </c>
      <c r="G14">
        <v>1</v>
      </c>
      <c r="H14">
        <v>2</v>
      </c>
      <c r="I14">
        <v>1</v>
      </c>
      <c r="J14">
        <v>0</v>
      </c>
      <c r="K14">
        <v>2</v>
      </c>
      <c r="L14">
        <v>0</v>
      </c>
      <c r="M14" s="84"/>
      <c r="N14" s="112"/>
      <c r="O14" s="3" t="s">
        <v>109</v>
      </c>
      <c r="P14" s="4" t="s">
        <v>148</v>
      </c>
      <c r="Q14">
        <v>2</v>
      </c>
      <c r="R14">
        <v>2</v>
      </c>
      <c r="S14">
        <v>1</v>
      </c>
      <c r="T14">
        <v>1</v>
      </c>
      <c r="U14">
        <v>1</v>
      </c>
      <c r="V14">
        <v>0</v>
      </c>
      <c r="W14">
        <v>0</v>
      </c>
      <c r="X14">
        <v>0</v>
      </c>
      <c r="Y14">
        <v>0</v>
      </c>
      <c r="Z14" s="84"/>
    </row>
    <row r="15" spans="1:26" ht="13.5">
      <c r="A15" s="112"/>
      <c r="B15" s="3" t="s">
        <v>126</v>
      </c>
      <c r="C15" s="4" t="s">
        <v>21</v>
      </c>
      <c r="D15">
        <v>3</v>
      </c>
      <c r="E15">
        <v>3</v>
      </c>
      <c r="F15">
        <v>1</v>
      </c>
      <c r="G15">
        <v>3</v>
      </c>
      <c r="H15">
        <v>2</v>
      </c>
      <c r="I15">
        <v>0</v>
      </c>
      <c r="J15">
        <v>0</v>
      </c>
      <c r="K15">
        <v>0</v>
      </c>
      <c r="L15">
        <v>2</v>
      </c>
      <c r="M15" s="84"/>
      <c r="N15" s="112"/>
      <c r="O15" s="3" t="s">
        <v>36</v>
      </c>
      <c r="P15" s="4" t="s">
        <v>115</v>
      </c>
      <c r="Q15">
        <v>2</v>
      </c>
      <c r="R15">
        <v>1</v>
      </c>
      <c r="S15">
        <v>1</v>
      </c>
      <c r="T15">
        <v>1</v>
      </c>
      <c r="U15">
        <v>1</v>
      </c>
      <c r="V15">
        <v>1</v>
      </c>
      <c r="W15">
        <v>0</v>
      </c>
      <c r="X15">
        <v>1</v>
      </c>
      <c r="Y15">
        <v>0</v>
      </c>
      <c r="Z15" s="84"/>
    </row>
    <row r="16" spans="1:26" ht="13.5">
      <c r="A16" s="112"/>
      <c r="B16" s="3" t="s">
        <v>47</v>
      </c>
      <c r="C16" s="4" t="s">
        <v>22</v>
      </c>
      <c r="D16">
        <v>3</v>
      </c>
      <c r="E16">
        <v>3</v>
      </c>
      <c r="F16">
        <v>2</v>
      </c>
      <c r="G16">
        <v>4</v>
      </c>
      <c r="H16">
        <v>2</v>
      </c>
      <c r="I16">
        <v>0</v>
      </c>
      <c r="J16">
        <v>1</v>
      </c>
      <c r="K16">
        <v>0</v>
      </c>
      <c r="L16">
        <v>0</v>
      </c>
      <c r="M16" s="84"/>
      <c r="N16" s="112"/>
      <c r="O16" s="3" t="s">
        <v>24</v>
      </c>
      <c r="P16" s="4" t="s">
        <v>149</v>
      </c>
      <c r="Q16">
        <v>2</v>
      </c>
      <c r="R16">
        <v>1</v>
      </c>
      <c r="S16">
        <v>1</v>
      </c>
      <c r="T16">
        <v>0</v>
      </c>
      <c r="U16">
        <v>1</v>
      </c>
      <c r="V16">
        <v>1</v>
      </c>
      <c r="W16">
        <v>0</v>
      </c>
      <c r="X16">
        <v>1</v>
      </c>
      <c r="Y16">
        <v>3</v>
      </c>
      <c r="Z16" s="84"/>
    </row>
    <row r="17" spans="1:26" ht="13.5">
      <c r="A17" s="112"/>
      <c r="B17" s="3" t="s">
        <v>26</v>
      </c>
      <c r="C17" s="4" t="s">
        <v>30</v>
      </c>
      <c r="D17">
        <v>2</v>
      </c>
      <c r="E17">
        <v>2</v>
      </c>
      <c r="F17">
        <v>2</v>
      </c>
      <c r="G17">
        <v>0</v>
      </c>
      <c r="H17">
        <v>2</v>
      </c>
      <c r="I17">
        <v>0</v>
      </c>
      <c r="J17">
        <v>0</v>
      </c>
      <c r="K17">
        <v>1</v>
      </c>
      <c r="L17">
        <v>0</v>
      </c>
      <c r="M17" s="84"/>
      <c r="N17" s="112"/>
      <c r="O17" s="3" t="s">
        <v>26</v>
      </c>
      <c r="P17" s="4" t="s">
        <v>150</v>
      </c>
      <c r="Q17">
        <v>1</v>
      </c>
      <c r="R17">
        <v>1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84"/>
    </row>
    <row r="18" spans="1:26" ht="13.5">
      <c r="A18" s="112"/>
      <c r="B18" s="3"/>
      <c r="C18" s="4" t="s">
        <v>127</v>
      </c>
      <c r="D18">
        <v>1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 s="84"/>
      <c r="N18" s="112"/>
      <c r="O18" s="3"/>
      <c r="P18" s="4" t="s">
        <v>151</v>
      </c>
      <c r="Q18">
        <v>1</v>
      </c>
      <c r="R18">
        <v>1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  <c r="Z18" s="84"/>
    </row>
    <row r="19" spans="1:26" ht="13.5">
      <c r="A19" s="112"/>
      <c r="B19" s="3" t="s">
        <v>27</v>
      </c>
      <c r="C19" s="4" t="s">
        <v>31</v>
      </c>
      <c r="D19">
        <v>3</v>
      </c>
      <c r="E19">
        <v>2</v>
      </c>
      <c r="F19">
        <v>0</v>
      </c>
      <c r="G19">
        <v>1</v>
      </c>
      <c r="H19">
        <v>1</v>
      </c>
      <c r="I19">
        <v>1</v>
      </c>
      <c r="J19">
        <v>0</v>
      </c>
      <c r="K19">
        <v>2</v>
      </c>
      <c r="L19">
        <v>0</v>
      </c>
      <c r="M19" s="84"/>
      <c r="N19" s="112"/>
      <c r="O19" s="3" t="s">
        <v>28</v>
      </c>
      <c r="P19" s="4" t="s">
        <v>152</v>
      </c>
      <c r="Q19">
        <v>2</v>
      </c>
      <c r="R19">
        <v>2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2</v>
      </c>
      <c r="Z19" s="84"/>
    </row>
    <row r="20" spans="1:26" ht="13.5">
      <c r="A20" s="112"/>
      <c r="B20" s="3" t="s">
        <v>67</v>
      </c>
      <c r="C20" s="4" t="s">
        <v>82</v>
      </c>
      <c r="D20">
        <v>3</v>
      </c>
      <c r="E20">
        <v>2</v>
      </c>
      <c r="F20">
        <v>2</v>
      </c>
      <c r="G20">
        <v>3</v>
      </c>
      <c r="H20">
        <v>2</v>
      </c>
      <c r="I20">
        <v>1</v>
      </c>
      <c r="J20">
        <v>0</v>
      </c>
      <c r="K20">
        <v>1</v>
      </c>
      <c r="L20">
        <v>0</v>
      </c>
      <c r="M20" s="84"/>
      <c r="N20" s="112"/>
      <c r="O20" s="3" t="s">
        <v>27</v>
      </c>
      <c r="P20" s="4" t="s">
        <v>93</v>
      </c>
      <c r="Q20">
        <v>1</v>
      </c>
      <c r="R20">
        <v>0</v>
      </c>
      <c r="S20">
        <v>0</v>
      </c>
      <c r="T20">
        <v>0</v>
      </c>
      <c r="U20">
        <v>1</v>
      </c>
      <c r="V20">
        <v>1</v>
      </c>
      <c r="W20">
        <v>0</v>
      </c>
      <c r="X20">
        <v>0</v>
      </c>
      <c r="Y20">
        <v>1</v>
      </c>
      <c r="Z20" s="84"/>
    </row>
    <row r="21" spans="1:26" ht="13.5">
      <c r="A21" s="112"/>
      <c r="B21" s="3" t="s">
        <v>28</v>
      </c>
      <c r="C21" s="4" t="s">
        <v>128</v>
      </c>
      <c r="D21">
        <v>3</v>
      </c>
      <c r="E21">
        <v>3</v>
      </c>
      <c r="F21">
        <v>1</v>
      </c>
      <c r="G21">
        <v>1</v>
      </c>
      <c r="H21">
        <v>1</v>
      </c>
      <c r="I21">
        <v>0</v>
      </c>
      <c r="J21">
        <v>0</v>
      </c>
      <c r="K21">
        <v>0</v>
      </c>
      <c r="L21">
        <v>0</v>
      </c>
      <c r="M21" s="84"/>
      <c r="N21" s="112"/>
      <c r="O21" s="3"/>
      <c r="P21" s="4" t="s">
        <v>154</v>
      </c>
      <c r="Q21">
        <v>1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84"/>
    </row>
    <row r="22" spans="1:26" ht="13.5">
      <c r="A22" s="112"/>
      <c r="B22" s="3"/>
      <c r="C22" s="4"/>
      <c r="M22" s="84"/>
      <c r="N22" s="112"/>
      <c r="O22" s="3" t="s">
        <v>23</v>
      </c>
      <c r="P22" s="4" t="s">
        <v>153</v>
      </c>
      <c r="Q22">
        <v>1</v>
      </c>
      <c r="R22">
        <v>1</v>
      </c>
      <c r="S22">
        <v>1</v>
      </c>
      <c r="T22">
        <v>1</v>
      </c>
      <c r="U22">
        <v>1</v>
      </c>
      <c r="V22">
        <v>0</v>
      </c>
      <c r="W22">
        <v>0</v>
      </c>
      <c r="X22">
        <v>0</v>
      </c>
      <c r="Y22">
        <v>0</v>
      </c>
      <c r="Z22" s="84"/>
    </row>
    <row r="23" spans="1:26" ht="13.5">
      <c r="A23" s="112"/>
      <c r="B23" s="3"/>
      <c r="C23" s="4"/>
      <c r="M23" s="18"/>
      <c r="N23" s="112"/>
      <c r="O23" s="3"/>
      <c r="P23" s="4"/>
      <c r="Z23" s="18"/>
    </row>
    <row r="24" spans="1:26" ht="13.5">
      <c r="A24" s="112"/>
      <c r="B24" s="3"/>
      <c r="C24" s="4" t="s">
        <v>281</v>
      </c>
      <c r="D24" s="1" t="s">
        <v>284</v>
      </c>
      <c r="E24" s="1" t="s">
        <v>285</v>
      </c>
      <c r="F24" s="1" t="s">
        <v>5</v>
      </c>
      <c r="G24" s="1" t="s">
        <v>7</v>
      </c>
      <c r="H24" s="1" t="s">
        <v>9</v>
      </c>
      <c r="I24" s="1" t="s">
        <v>13</v>
      </c>
      <c r="J24" s="1" t="s">
        <v>282</v>
      </c>
      <c r="K24" s="1" t="s">
        <v>283</v>
      </c>
      <c r="L24" s="1" t="s">
        <v>289</v>
      </c>
      <c r="M24" s="18"/>
      <c r="N24" s="112"/>
      <c r="O24" s="3"/>
      <c r="P24" s="4" t="s">
        <v>281</v>
      </c>
      <c r="Q24" s="1" t="s">
        <v>284</v>
      </c>
      <c r="R24" s="1" t="s">
        <v>285</v>
      </c>
      <c r="S24" s="1" t="s">
        <v>5</v>
      </c>
      <c r="T24" s="1" t="s">
        <v>7</v>
      </c>
      <c r="U24" s="1" t="s">
        <v>9</v>
      </c>
      <c r="V24" s="1" t="s">
        <v>13</v>
      </c>
      <c r="W24" s="1" t="s">
        <v>282</v>
      </c>
      <c r="X24" s="1" t="s">
        <v>283</v>
      </c>
      <c r="Y24" s="1" t="s">
        <v>289</v>
      </c>
      <c r="Z24" s="18"/>
    </row>
    <row r="25" spans="1:26" ht="13.5">
      <c r="A25" s="112"/>
      <c r="B25" s="3"/>
      <c r="C25" s="4" t="s">
        <v>450</v>
      </c>
      <c r="D25">
        <v>2</v>
      </c>
      <c r="E25">
        <v>29</v>
      </c>
      <c r="F25">
        <v>8</v>
      </c>
      <c r="G25">
        <v>1</v>
      </c>
      <c r="H25">
        <v>1</v>
      </c>
      <c r="I25">
        <v>4</v>
      </c>
      <c r="J25">
        <v>0</v>
      </c>
      <c r="K25">
        <v>0</v>
      </c>
      <c r="L25">
        <v>0</v>
      </c>
      <c r="M25" s="18"/>
      <c r="N25" s="112"/>
      <c r="O25" s="3"/>
      <c r="P25" s="4" t="s">
        <v>453</v>
      </c>
      <c r="Q25">
        <v>3</v>
      </c>
      <c r="R25">
        <v>90</v>
      </c>
      <c r="S25">
        <v>27</v>
      </c>
      <c r="T25">
        <v>12</v>
      </c>
      <c r="U25">
        <v>2</v>
      </c>
      <c r="V25">
        <v>3</v>
      </c>
      <c r="W25">
        <v>16</v>
      </c>
      <c r="X25">
        <v>10</v>
      </c>
      <c r="Y25">
        <v>0</v>
      </c>
      <c r="Z25" s="18"/>
    </row>
    <row r="26" spans="1:26" ht="13.5">
      <c r="A26" s="112"/>
      <c r="B26" s="3"/>
      <c r="C26" s="4" t="s">
        <v>233</v>
      </c>
      <c r="D26">
        <v>1</v>
      </c>
      <c r="E26">
        <v>18</v>
      </c>
      <c r="F26">
        <v>5</v>
      </c>
      <c r="G26">
        <v>1</v>
      </c>
      <c r="H26">
        <v>0</v>
      </c>
      <c r="I26">
        <v>1</v>
      </c>
      <c r="J26">
        <v>1</v>
      </c>
      <c r="K26">
        <v>0</v>
      </c>
      <c r="L26">
        <v>0</v>
      </c>
      <c r="M26" s="18"/>
      <c r="N26" s="112"/>
      <c r="O26" s="3"/>
      <c r="P26" s="4"/>
      <c r="Z26" s="18"/>
    </row>
    <row r="27" spans="1:26" ht="13.5">
      <c r="A27" s="112"/>
      <c r="B27" s="3"/>
      <c r="C27" s="4"/>
      <c r="M27" s="18"/>
      <c r="N27" s="112"/>
      <c r="O27" s="3"/>
      <c r="P27" s="4"/>
      <c r="Z27" s="18"/>
    </row>
    <row r="28" spans="1:28" ht="9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</row>
    <row r="29" spans="1:16" ht="14.25" thickBot="1">
      <c r="A29" s="112"/>
      <c r="B29" t="s">
        <v>132</v>
      </c>
      <c r="N29" s="112"/>
      <c r="P29" s="84"/>
    </row>
    <row r="30" spans="1:15" ht="24.75" customHeight="1">
      <c r="A30" s="112"/>
      <c r="C30" s="6"/>
      <c r="D30" s="7">
        <v>1</v>
      </c>
      <c r="E30" s="7">
        <v>2</v>
      </c>
      <c r="F30" s="7">
        <v>3</v>
      </c>
      <c r="G30" s="7">
        <v>4</v>
      </c>
      <c r="H30" s="7">
        <v>5</v>
      </c>
      <c r="I30" s="8" t="s">
        <v>0</v>
      </c>
      <c r="J30" s="5"/>
      <c r="K30" s="2"/>
      <c r="M30" s="84"/>
      <c r="N30" s="112"/>
      <c r="O30" s="84"/>
    </row>
    <row r="31" spans="1:15" ht="24.75" customHeight="1">
      <c r="A31" s="112"/>
      <c r="C31" s="9" t="s">
        <v>143</v>
      </c>
      <c r="D31" s="10">
        <v>3</v>
      </c>
      <c r="E31" s="10">
        <v>2</v>
      </c>
      <c r="F31" s="10">
        <v>2</v>
      </c>
      <c r="G31" s="10"/>
      <c r="H31" s="10"/>
      <c r="I31" s="11">
        <v>7</v>
      </c>
      <c r="J31" s="5"/>
      <c r="K31" s="2"/>
      <c r="M31" s="84"/>
      <c r="N31" s="112"/>
      <c r="O31" s="84"/>
    </row>
    <row r="32" spans="1:15" ht="24.75" customHeight="1" thickBot="1">
      <c r="A32" s="112"/>
      <c r="C32" s="12" t="s">
        <v>145</v>
      </c>
      <c r="D32" s="13">
        <v>10</v>
      </c>
      <c r="E32" s="13">
        <v>2</v>
      </c>
      <c r="F32" s="13">
        <v>4</v>
      </c>
      <c r="G32" s="13"/>
      <c r="H32" s="13"/>
      <c r="I32" s="14">
        <v>16</v>
      </c>
      <c r="J32" s="5"/>
      <c r="K32" s="2"/>
      <c r="M32" s="84"/>
      <c r="N32" s="112"/>
      <c r="O32" s="84"/>
    </row>
    <row r="33" spans="1:15" ht="13.5">
      <c r="A33" s="112"/>
      <c r="M33" s="84"/>
      <c r="N33" s="112"/>
      <c r="O33" s="84"/>
    </row>
    <row r="34" spans="1:15" ht="13.5">
      <c r="A34" s="112"/>
      <c r="C34" t="s">
        <v>3</v>
      </c>
      <c r="D34" t="s">
        <v>141</v>
      </c>
      <c r="M34" s="84"/>
      <c r="N34" s="112"/>
      <c r="O34" s="84"/>
    </row>
    <row r="35" spans="1:15" ht="13.5">
      <c r="A35" s="112"/>
      <c r="C35" t="s">
        <v>129</v>
      </c>
      <c r="D35" t="s">
        <v>142</v>
      </c>
      <c r="M35" s="84"/>
      <c r="N35" s="112"/>
      <c r="O35" s="84"/>
    </row>
    <row r="36" spans="1:15" ht="13.5">
      <c r="A36" s="112"/>
      <c r="M36" s="84"/>
      <c r="N36" s="112"/>
      <c r="O36" s="84"/>
    </row>
    <row r="37" spans="1:15" ht="13.5">
      <c r="A37" s="112"/>
      <c r="C37" s="1" t="s">
        <v>4</v>
      </c>
      <c r="D37" s="1" t="s">
        <v>5</v>
      </c>
      <c r="E37" s="1" t="s">
        <v>6</v>
      </c>
      <c r="F37" s="1" t="s">
        <v>7</v>
      </c>
      <c r="G37" s="1" t="s">
        <v>8</v>
      </c>
      <c r="H37" s="1" t="s">
        <v>11</v>
      </c>
      <c r="I37" s="1" t="s">
        <v>9</v>
      </c>
      <c r="J37" s="1" t="s">
        <v>13</v>
      </c>
      <c r="K37" s="1" t="s">
        <v>10</v>
      </c>
      <c r="L37" s="1" t="s">
        <v>12</v>
      </c>
      <c r="M37" s="84"/>
      <c r="N37" s="112"/>
      <c r="O37" s="84"/>
    </row>
    <row r="38" spans="1:15" ht="13.5">
      <c r="A38" s="112"/>
      <c r="B38" s="3" t="s">
        <v>27</v>
      </c>
      <c r="C38" s="4" t="s">
        <v>18</v>
      </c>
      <c r="D38">
        <v>3</v>
      </c>
      <c r="E38">
        <v>3</v>
      </c>
      <c r="F38">
        <v>3</v>
      </c>
      <c r="G38">
        <v>2</v>
      </c>
      <c r="H38">
        <v>2</v>
      </c>
      <c r="I38">
        <v>0</v>
      </c>
      <c r="J38">
        <v>0</v>
      </c>
      <c r="K38">
        <v>6</v>
      </c>
      <c r="L38">
        <v>0</v>
      </c>
      <c r="M38" s="84"/>
      <c r="N38" s="112"/>
      <c r="O38" s="84"/>
    </row>
    <row r="39" spans="1:15" ht="13.5">
      <c r="A39" s="112"/>
      <c r="B39" s="3" t="s">
        <v>25</v>
      </c>
      <c r="C39" s="4" t="s">
        <v>62</v>
      </c>
      <c r="D39">
        <v>3</v>
      </c>
      <c r="E39">
        <v>1</v>
      </c>
      <c r="F39">
        <v>0</v>
      </c>
      <c r="G39">
        <v>0</v>
      </c>
      <c r="H39">
        <v>2</v>
      </c>
      <c r="I39">
        <v>1</v>
      </c>
      <c r="J39">
        <v>0</v>
      </c>
      <c r="K39">
        <v>2</v>
      </c>
      <c r="L39">
        <v>1</v>
      </c>
      <c r="M39" s="84"/>
      <c r="N39" s="112"/>
      <c r="O39" s="84"/>
    </row>
    <row r="40" spans="1:15" ht="13.5">
      <c r="A40" s="112"/>
      <c r="B40" s="3" t="s">
        <v>139</v>
      </c>
      <c r="C40" s="4" t="s">
        <v>20</v>
      </c>
      <c r="D40">
        <v>3</v>
      </c>
      <c r="E40">
        <v>3</v>
      </c>
      <c r="F40">
        <v>3</v>
      </c>
      <c r="G40">
        <v>3</v>
      </c>
      <c r="H40">
        <v>3</v>
      </c>
      <c r="I40">
        <v>0</v>
      </c>
      <c r="J40">
        <v>0</v>
      </c>
      <c r="K40">
        <v>1</v>
      </c>
      <c r="L40">
        <v>0</v>
      </c>
      <c r="M40" s="84"/>
      <c r="N40" s="112"/>
      <c r="O40" s="84"/>
    </row>
    <row r="41" spans="1:15" ht="13.5">
      <c r="A41" s="112"/>
      <c r="B41" s="3" t="s">
        <v>24</v>
      </c>
      <c r="C41" s="4" t="s">
        <v>21</v>
      </c>
      <c r="D41">
        <v>3</v>
      </c>
      <c r="E41">
        <v>3</v>
      </c>
      <c r="F41">
        <v>1</v>
      </c>
      <c r="G41">
        <v>3</v>
      </c>
      <c r="H41">
        <v>1</v>
      </c>
      <c r="I41">
        <v>0</v>
      </c>
      <c r="J41">
        <v>0</v>
      </c>
      <c r="K41">
        <v>0</v>
      </c>
      <c r="L41">
        <v>1</v>
      </c>
      <c r="M41" s="84"/>
      <c r="N41" s="112"/>
      <c r="O41" s="84"/>
    </row>
    <row r="42" spans="1:15" ht="13.5">
      <c r="A42" s="112"/>
      <c r="B42" s="3" t="s">
        <v>36</v>
      </c>
      <c r="C42" s="4" t="s">
        <v>134</v>
      </c>
      <c r="D42">
        <v>3</v>
      </c>
      <c r="E42">
        <v>3</v>
      </c>
      <c r="F42">
        <v>1</v>
      </c>
      <c r="G42">
        <v>1</v>
      </c>
      <c r="H42">
        <v>2</v>
      </c>
      <c r="I42">
        <v>0</v>
      </c>
      <c r="J42">
        <v>0</v>
      </c>
      <c r="K42">
        <v>4</v>
      </c>
      <c r="L42">
        <v>0</v>
      </c>
      <c r="M42" s="84"/>
      <c r="N42" s="112"/>
      <c r="O42" s="84"/>
    </row>
    <row r="43" spans="1:15" ht="13.5">
      <c r="A43" s="112"/>
      <c r="B43" s="3" t="s">
        <v>26</v>
      </c>
      <c r="C43" s="4" t="s">
        <v>135</v>
      </c>
      <c r="D43">
        <v>2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 s="84"/>
      <c r="N43" s="112"/>
      <c r="O43" s="84"/>
    </row>
    <row r="44" spans="1:15" ht="13.5">
      <c r="A44" s="112"/>
      <c r="B44" s="3"/>
      <c r="C44" s="4" t="s">
        <v>136</v>
      </c>
      <c r="D44">
        <v>1</v>
      </c>
      <c r="E44">
        <v>1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 s="84"/>
      <c r="N44" s="112"/>
      <c r="O44" s="84"/>
    </row>
    <row r="45" spans="1:15" ht="13.5">
      <c r="A45" s="112"/>
      <c r="B45" s="3" t="s">
        <v>28</v>
      </c>
      <c r="C45" s="4" t="s">
        <v>137</v>
      </c>
      <c r="D45">
        <v>3</v>
      </c>
      <c r="E45">
        <v>2</v>
      </c>
      <c r="F45">
        <v>1</v>
      </c>
      <c r="G45">
        <v>2</v>
      </c>
      <c r="H45">
        <v>3</v>
      </c>
      <c r="I45">
        <v>1</v>
      </c>
      <c r="J45">
        <v>0</v>
      </c>
      <c r="K45">
        <v>4</v>
      </c>
      <c r="L45">
        <v>0</v>
      </c>
      <c r="M45" s="84"/>
      <c r="N45" s="112"/>
      <c r="O45" s="84"/>
    </row>
    <row r="46" spans="1:15" ht="13.5">
      <c r="A46" s="112"/>
      <c r="B46" s="3" t="s">
        <v>23</v>
      </c>
      <c r="C46" s="4" t="s">
        <v>138</v>
      </c>
      <c r="D46">
        <v>2</v>
      </c>
      <c r="E46">
        <v>2</v>
      </c>
      <c r="F46">
        <v>2</v>
      </c>
      <c r="G46">
        <v>2</v>
      </c>
      <c r="H46">
        <v>2</v>
      </c>
      <c r="I46">
        <v>0</v>
      </c>
      <c r="J46">
        <v>0</v>
      </c>
      <c r="K46">
        <v>0</v>
      </c>
      <c r="L46">
        <v>0</v>
      </c>
      <c r="M46" s="84"/>
      <c r="N46" s="112"/>
      <c r="O46" s="84"/>
    </row>
    <row r="47" spans="1:15" ht="13.5">
      <c r="A47" s="112"/>
      <c r="B47" s="3"/>
      <c r="C47" s="4" t="s">
        <v>127</v>
      </c>
      <c r="D47">
        <v>1</v>
      </c>
      <c r="E47">
        <v>1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 s="84"/>
      <c r="N47" s="112"/>
      <c r="O47" s="84"/>
    </row>
    <row r="48" spans="1:15" ht="13.5">
      <c r="A48" s="112"/>
      <c r="B48" s="3" t="s">
        <v>140</v>
      </c>
      <c r="C48" s="4" t="s">
        <v>65</v>
      </c>
      <c r="D48">
        <v>3</v>
      </c>
      <c r="E48">
        <v>3</v>
      </c>
      <c r="F48">
        <v>1</v>
      </c>
      <c r="G48">
        <v>1</v>
      </c>
      <c r="H48">
        <v>1</v>
      </c>
      <c r="I48">
        <v>0</v>
      </c>
      <c r="J48">
        <v>2</v>
      </c>
      <c r="K48">
        <v>0</v>
      </c>
      <c r="L48">
        <v>0</v>
      </c>
      <c r="M48" s="84"/>
      <c r="N48" s="112"/>
      <c r="O48" s="84"/>
    </row>
    <row r="49" spans="1:15" ht="13.5">
      <c r="A49" s="112"/>
      <c r="B49" s="3"/>
      <c r="C49" s="4"/>
      <c r="M49" s="18"/>
      <c r="N49" s="112"/>
      <c r="O49" s="18"/>
    </row>
    <row r="50" spans="1:15" ht="13.5">
      <c r="A50" s="112"/>
      <c r="B50" s="3"/>
      <c r="C50" s="4" t="s">
        <v>281</v>
      </c>
      <c r="D50" s="1" t="s">
        <v>284</v>
      </c>
      <c r="E50" s="1" t="s">
        <v>285</v>
      </c>
      <c r="F50" s="1" t="s">
        <v>5</v>
      </c>
      <c r="G50" s="1" t="s">
        <v>7</v>
      </c>
      <c r="H50" s="1" t="s">
        <v>9</v>
      </c>
      <c r="I50" s="1" t="s">
        <v>13</v>
      </c>
      <c r="J50" s="1" t="s">
        <v>282</v>
      </c>
      <c r="K50" s="1" t="s">
        <v>283</v>
      </c>
      <c r="L50" s="1" t="s">
        <v>289</v>
      </c>
      <c r="M50" s="18"/>
      <c r="N50" s="112"/>
      <c r="O50" s="18"/>
    </row>
    <row r="51" spans="1:15" ht="13.5">
      <c r="A51" s="112"/>
      <c r="B51" s="3"/>
      <c r="C51" s="4" t="s">
        <v>458</v>
      </c>
      <c r="D51">
        <v>2</v>
      </c>
      <c r="E51">
        <v>43</v>
      </c>
      <c r="F51">
        <v>12</v>
      </c>
      <c r="G51">
        <v>5</v>
      </c>
      <c r="H51">
        <v>3</v>
      </c>
      <c r="I51">
        <v>0</v>
      </c>
      <c r="J51">
        <v>5</v>
      </c>
      <c r="K51">
        <v>5</v>
      </c>
      <c r="L51">
        <v>1</v>
      </c>
      <c r="M51" s="18"/>
      <c r="N51" s="112"/>
      <c r="O51" s="18"/>
    </row>
    <row r="52" spans="1:15" ht="13.5">
      <c r="A52" s="112"/>
      <c r="B52" s="3"/>
      <c r="C52" s="4" t="s">
        <v>226</v>
      </c>
      <c r="D52">
        <v>1</v>
      </c>
      <c r="E52">
        <v>21</v>
      </c>
      <c r="F52">
        <v>5</v>
      </c>
      <c r="G52">
        <v>0</v>
      </c>
      <c r="H52">
        <v>2</v>
      </c>
      <c r="I52">
        <v>1</v>
      </c>
      <c r="J52">
        <v>2</v>
      </c>
      <c r="K52">
        <v>1</v>
      </c>
      <c r="L52">
        <v>1</v>
      </c>
      <c r="M52" s="18"/>
      <c r="N52" s="112"/>
      <c r="O52" s="18"/>
    </row>
    <row r="53" spans="1:15" ht="13.5">
      <c r="A53" s="112"/>
      <c r="B53" s="3"/>
      <c r="C53" s="4"/>
      <c r="M53" s="18"/>
      <c r="N53" s="112"/>
      <c r="O53" s="18"/>
    </row>
    <row r="54" spans="1:16" ht="9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1:16" ht="13.5" customHeight="1" thickBot="1">
      <c r="A55" s="112"/>
      <c r="B55" t="s">
        <v>259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12"/>
      <c r="O55" s="18"/>
      <c r="P55" s="84"/>
    </row>
    <row r="56" spans="1:15" ht="24.75" customHeight="1">
      <c r="A56" s="112"/>
      <c r="B56" s="18"/>
      <c r="C56" s="6"/>
      <c r="D56" s="7">
        <v>1</v>
      </c>
      <c r="E56" s="7">
        <v>2</v>
      </c>
      <c r="F56" s="7">
        <v>3</v>
      </c>
      <c r="G56" s="7">
        <v>4</v>
      </c>
      <c r="H56" s="7">
        <v>5</v>
      </c>
      <c r="I56" s="8" t="s">
        <v>0</v>
      </c>
      <c r="J56" s="18"/>
      <c r="K56" s="18"/>
      <c r="L56" s="18"/>
      <c r="M56" s="84"/>
      <c r="N56" s="112"/>
      <c r="O56" s="84"/>
    </row>
    <row r="57" spans="1:15" ht="24.75" customHeight="1">
      <c r="A57" s="112"/>
      <c r="B57" s="18"/>
      <c r="C57" s="9" t="s">
        <v>260</v>
      </c>
      <c r="D57" s="10">
        <v>0</v>
      </c>
      <c r="E57" s="10">
        <v>2</v>
      </c>
      <c r="F57" s="10">
        <v>0</v>
      </c>
      <c r="G57" s="10">
        <v>2</v>
      </c>
      <c r="H57" s="10">
        <v>0</v>
      </c>
      <c r="I57" s="11">
        <v>4</v>
      </c>
      <c r="J57" s="18"/>
      <c r="K57" s="18"/>
      <c r="L57" s="18"/>
      <c r="M57" s="84"/>
      <c r="N57" s="112"/>
      <c r="O57" s="84"/>
    </row>
    <row r="58" spans="1:15" ht="24.75" customHeight="1" thickBot="1">
      <c r="A58" s="112"/>
      <c r="B58" s="18"/>
      <c r="C58" s="12" t="s">
        <v>145</v>
      </c>
      <c r="D58" s="13">
        <v>0</v>
      </c>
      <c r="E58" s="13">
        <v>0</v>
      </c>
      <c r="F58" s="13">
        <v>0</v>
      </c>
      <c r="G58" s="13">
        <v>2</v>
      </c>
      <c r="H58" s="13">
        <v>0</v>
      </c>
      <c r="I58" s="14">
        <v>2</v>
      </c>
      <c r="J58" s="18"/>
      <c r="K58" s="18"/>
      <c r="L58" s="18"/>
      <c r="M58" s="84"/>
      <c r="N58" s="112"/>
      <c r="O58" s="84"/>
    </row>
    <row r="59" spans="1:15" ht="13.5" customHeight="1">
      <c r="A59" s="11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84"/>
      <c r="N59" s="112"/>
      <c r="O59" s="84"/>
    </row>
    <row r="60" spans="1:15" ht="13.5" customHeight="1">
      <c r="A60" s="112"/>
      <c r="B60" s="18"/>
      <c r="C60" t="s">
        <v>3</v>
      </c>
      <c r="D60" t="s">
        <v>293</v>
      </c>
      <c r="E60" s="18"/>
      <c r="F60" s="18"/>
      <c r="G60" s="18"/>
      <c r="H60" s="18"/>
      <c r="I60" s="18"/>
      <c r="J60" s="18"/>
      <c r="K60" s="18"/>
      <c r="L60" s="18"/>
      <c r="M60" s="84"/>
      <c r="N60" s="112"/>
      <c r="O60" s="84"/>
    </row>
    <row r="61" spans="1:15" ht="13.5" customHeight="1">
      <c r="A61" s="112"/>
      <c r="B61" s="18"/>
      <c r="C61" t="s">
        <v>2</v>
      </c>
      <c r="D61" t="s">
        <v>261</v>
      </c>
      <c r="E61" s="18"/>
      <c r="F61" s="18"/>
      <c r="G61" s="18"/>
      <c r="H61" s="18"/>
      <c r="I61" s="18"/>
      <c r="J61" s="18"/>
      <c r="K61" s="18"/>
      <c r="L61" s="18"/>
      <c r="M61" s="84"/>
      <c r="N61" s="112"/>
      <c r="O61" s="84"/>
    </row>
    <row r="62" spans="1:15" ht="13.5" customHeight="1">
      <c r="A62" s="11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84"/>
      <c r="N62" s="112"/>
      <c r="O62" s="84"/>
    </row>
    <row r="63" spans="1:15" ht="13.5" customHeight="1">
      <c r="A63" s="112"/>
      <c r="C63" s="1" t="s">
        <v>4</v>
      </c>
      <c r="D63" s="1" t="s">
        <v>5</v>
      </c>
      <c r="E63" s="1" t="s">
        <v>6</v>
      </c>
      <c r="F63" s="1" t="s">
        <v>7</v>
      </c>
      <c r="G63" s="1" t="s">
        <v>8</v>
      </c>
      <c r="H63" s="1" t="s">
        <v>11</v>
      </c>
      <c r="I63" s="1" t="s">
        <v>9</v>
      </c>
      <c r="J63" s="1" t="s">
        <v>13</v>
      </c>
      <c r="K63" s="1" t="s">
        <v>10</v>
      </c>
      <c r="L63" s="1" t="s">
        <v>12</v>
      </c>
      <c r="M63" s="84"/>
      <c r="N63" s="112"/>
      <c r="O63" s="84"/>
    </row>
    <row r="64" spans="1:15" ht="13.5" customHeight="1">
      <c r="A64" s="112"/>
      <c r="B64" s="3" t="s">
        <v>27</v>
      </c>
      <c r="C64" s="4" t="s">
        <v>18</v>
      </c>
      <c r="D64">
        <v>3</v>
      </c>
      <c r="E64">
        <v>3</v>
      </c>
      <c r="F64">
        <v>2</v>
      </c>
      <c r="G64">
        <v>0</v>
      </c>
      <c r="H64">
        <v>0</v>
      </c>
      <c r="I64">
        <v>0</v>
      </c>
      <c r="J64">
        <v>0</v>
      </c>
      <c r="K64">
        <v>2</v>
      </c>
      <c r="L64">
        <v>0</v>
      </c>
      <c r="M64" s="84"/>
      <c r="N64" s="112"/>
      <c r="O64" s="84"/>
    </row>
    <row r="65" spans="1:15" ht="13.5" customHeight="1">
      <c r="A65" s="112"/>
      <c r="B65" s="3" t="s">
        <v>101</v>
      </c>
      <c r="C65" s="4" t="s">
        <v>88</v>
      </c>
      <c r="D65">
        <v>3</v>
      </c>
      <c r="E65">
        <v>2</v>
      </c>
      <c r="F65">
        <v>0</v>
      </c>
      <c r="G65">
        <v>0</v>
      </c>
      <c r="H65">
        <v>0</v>
      </c>
      <c r="I65">
        <v>1</v>
      </c>
      <c r="J65">
        <v>2</v>
      </c>
      <c r="K65">
        <v>1</v>
      </c>
      <c r="L65">
        <v>0</v>
      </c>
      <c r="M65" s="84"/>
      <c r="N65" s="112"/>
      <c r="O65" s="84"/>
    </row>
    <row r="66" spans="1:15" ht="13.5" customHeight="1">
      <c r="A66" s="112"/>
      <c r="B66" s="3" t="s">
        <v>43</v>
      </c>
      <c r="C66" s="4" t="s">
        <v>20</v>
      </c>
      <c r="D66">
        <v>3</v>
      </c>
      <c r="E66">
        <v>3</v>
      </c>
      <c r="F66">
        <v>0</v>
      </c>
      <c r="G66">
        <v>0</v>
      </c>
      <c r="H66">
        <v>0</v>
      </c>
      <c r="I66">
        <v>0</v>
      </c>
      <c r="J66">
        <v>2</v>
      </c>
      <c r="K66">
        <v>0</v>
      </c>
      <c r="L66">
        <v>1</v>
      </c>
      <c r="M66" s="84"/>
      <c r="N66" s="112"/>
      <c r="O66" s="84"/>
    </row>
    <row r="67" spans="1:15" ht="13.5" customHeight="1">
      <c r="A67" s="112"/>
      <c r="B67" s="3" t="s">
        <v>263</v>
      </c>
      <c r="C67" s="4" t="s">
        <v>21</v>
      </c>
      <c r="D67">
        <v>2</v>
      </c>
      <c r="E67">
        <v>2</v>
      </c>
      <c r="F67">
        <v>1</v>
      </c>
      <c r="G67">
        <v>0</v>
      </c>
      <c r="H67">
        <v>1</v>
      </c>
      <c r="I67">
        <v>0</v>
      </c>
      <c r="J67">
        <v>1</v>
      </c>
      <c r="K67">
        <v>1</v>
      </c>
      <c r="L67">
        <v>0</v>
      </c>
      <c r="M67" s="84"/>
      <c r="N67" s="112"/>
      <c r="O67" s="84"/>
    </row>
    <row r="68" spans="1:15" ht="13.5" customHeight="1">
      <c r="A68" s="112"/>
      <c r="B68" s="3" t="s">
        <v>79</v>
      </c>
      <c r="C68" s="4" t="s">
        <v>134</v>
      </c>
      <c r="D68">
        <v>2</v>
      </c>
      <c r="E68">
        <v>2</v>
      </c>
      <c r="F68">
        <v>1</v>
      </c>
      <c r="G68">
        <v>1</v>
      </c>
      <c r="H68">
        <v>1</v>
      </c>
      <c r="I68">
        <v>0</v>
      </c>
      <c r="J68">
        <v>0</v>
      </c>
      <c r="K68">
        <v>2</v>
      </c>
      <c r="L68">
        <v>1</v>
      </c>
      <c r="M68" s="84"/>
      <c r="N68" s="112"/>
      <c r="O68" s="84"/>
    </row>
    <row r="69" spans="1:15" ht="13.5" customHeight="1">
      <c r="A69" s="112"/>
      <c r="B69" s="3" t="s">
        <v>97</v>
      </c>
      <c r="C69" s="4" t="s">
        <v>262</v>
      </c>
      <c r="D69">
        <v>2</v>
      </c>
      <c r="E69">
        <v>2</v>
      </c>
      <c r="F69">
        <v>1</v>
      </c>
      <c r="G69">
        <v>1</v>
      </c>
      <c r="H69">
        <v>0</v>
      </c>
      <c r="I69">
        <v>0</v>
      </c>
      <c r="J69">
        <v>0</v>
      </c>
      <c r="K69">
        <v>0</v>
      </c>
      <c r="L69">
        <v>1</v>
      </c>
      <c r="M69" s="84"/>
      <c r="N69" s="112"/>
      <c r="O69" s="84"/>
    </row>
    <row r="70" spans="1:15" ht="13.5" customHeight="1">
      <c r="A70" s="112"/>
      <c r="B70" s="3" t="s">
        <v>101</v>
      </c>
      <c r="C70" s="4" t="s">
        <v>15</v>
      </c>
      <c r="D70">
        <v>2</v>
      </c>
      <c r="E70">
        <v>2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M70" s="84"/>
      <c r="N70" s="112"/>
      <c r="O70" s="84"/>
    </row>
    <row r="71" spans="1:15" ht="13.5" customHeight="1">
      <c r="A71" s="112"/>
      <c r="B71" s="3" t="s">
        <v>264</v>
      </c>
      <c r="C71" s="4" t="s">
        <v>82</v>
      </c>
      <c r="D71">
        <v>2</v>
      </c>
      <c r="E71">
        <v>1</v>
      </c>
      <c r="F71">
        <v>0</v>
      </c>
      <c r="G71">
        <v>0</v>
      </c>
      <c r="H71">
        <v>0</v>
      </c>
      <c r="I71">
        <v>1</v>
      </c>
      <c r="J71">
        <v>0</v>
      </c>
      <c r="K71">
        <v>2</v>
      </c>
      <c r="L71">
        <v>0</v>
      </c>
      <c r="M71" s="84"/>
      <c r="N71" s="112"/>
      <c r="O71" s="84"/>
    </row>
    <row r="72" spans="1:15" ht="13.5">
      <c r="A72" s="112"/>
      <c r="B72" s="3" t="s">
        <v>49</v>
      </c>
      <c r="C72" s="4" t="s">
        <v>65</v>
      </c>
      <c r="D72">
        <v>1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 s="84"/>
      <c r="N72" s="112"/>
      <c r="O72" s="84"/>
    </row>
    <row r="73" spans="1:15" ht="13.5">
      <c r="A73" s="112"/>
      <c r="B73" s="3" t="s">
        <v>265</v>
      </c>
      <c r="C73" s="4" t="s">
        <v>266</v>
      </c>
      <c r="D73">
        <v>1</v>
      </c>
      <c r="E73">
        <v>1</v>
      </c>
      <c r="F73">
        <v>0</v>
      </c>
      <c r="G73">
        <v>0</v>
      </c>
      <c r="H73">
        <v>0</v>
      </c>
      <c r="I73">
        <v>0</v>
      </c>
      <c r="J73">
        <v>1</v>
      </c>
      <c r="K73">
        <v>0</v>
      </c>
      <c r="L73">
        <v>0</v>
      </c>
      <c r="M73" s="84"/>
      <c r="N73" s="112"/>
      <c r="O73" s="84"/>
    </row>
    <row r="74" spans="1:15" ht="13.5">
      <c r="A74" s="112"/>
      <c r="B74" s="3"/>
      <c r="C74" s="4"/>
      <c r="M74" s="18"/>
      <c r="N74" s="112"/>
      <c r="O74" s="18"/>
    </row>
    <row r="75" spans="1:15" ht="13.5">
      <c r="A75" s="112"/>
      <c r="B75" s="3"/>
      <c r="C75" s="4" t="s">
        <v>281</v>
      </c>
      <c r="D75" s="1" t="s">
        <v>284</v>
      </c>
      <c r="E75" s="1" t="s">
        <v>285</v>
      </c>
      <c r="F75" s="1" t="s">
        <v>5</v>
      </c>
      <c r="G75" s="1" t="s">
        <v>7</v>
      </c>
      <c r="H75" s="1" t="s">
        <v>9</v>
      </c>
      <c r="I75" s="1" t="s">
        <v>13</v>
      </c>
      <c r="J75" s="1" t="s">
        <v>282</v>
      </c>
      <c r="K75" s="1" t="s">
        <v>283</v>
      </c>
      <c r="L75" s="1" t="s">
        <v>289</v>
      </c>
      <c r="M75" s="18"/>
      <c r="N75" s="112"/>
      <c r="O75" s="18"/>
    </row>
    <row r="76" spans="1:15" ht="13.5">
      <c r="A76" s="112"/>
      <c r="B76" s="3"/>
      <c r="C76" s="4" t="s">
        <v>457</v>
      </c>
      <c r="D76">
        <v>4</v>
      </c>
      <c r="E76">
        <v>68</v>
      </c>
      <c r="F76">
        <v>18</v>
      </c>
      <c r="G76">
        <v>5</v>
      </c>
      <c r="H76">
        <v>1</v>
      </c>
      <c r="I76">
        <v>2</v>
      </c>
      <c r="J76">
        <v>4</v>
      </c>
      <c r="K76">
        <v>3</v>
      </c>
      <c r="L76">
        <v>0</v>
      </c>
      <c r="M76" s="18"/>
      <c r="N76" s="112"/>
      <c r="O76" s="18"/>
    </row>
    <row r="77" spans="1:15" ht="13.5">
      <c r="A77" s="112"/>
      <c r="B77" s="3"/>
      <c r="C77" s="4" t="s">
        <v>236</v>
      </c>
      <c r="D77">
        <v>1</v>
      </c>
      <c r="E77">
        <v>28</v>
      </c>
      <c r="F77">
        <v>5</v>
      </c>
      <c r="G77">
        <v>0</v>
      </c>
      <c r="H77">
        <v>3</v>
      </c>
      <c r="I77">
        <v>1</v>
      </c>
      <c r="J77">
        <v>0</v>
      </c>
      <c r="K77">
        <v>0</v>
      </c>
      <c r="L77">
        <v>0</v>
      </c>
      <c r="M77" s="18"/>
      <c r="N77" s="112"/>
      <c r="O77" s="18"/>
    </row>
    <row r="78" spans="1:15" ht="13.5">
      <c r="A78" s="112"/>
      <c r="B78" s="3"/>
      <c r="C78" s="4"/>
      <c r="M78" s="18"/>
      <c r="N78" s="112"/>
      <c r="O78" s="18"/>
    </row>
    <row r="79" spans="1:16" ht="9" customHeight="1" thickBot="1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</row>
    <row r="80" spans="2:22" ht="15" customHeight="1" thickBot="1">
      <c r="B80" t="s">
        <v>287</v>
      </c>
      <c r="T80" s="132" t="s">
        <v>468</v>
      </c>
      <c r="U80" s="133"/>
      <c r="V80" s="134"/>
    </row>
    <row r="81" spans="2:22" ht="13.5">
      <c r="B81" s="19" t="s">
        <v>221</v>
      </c>
      <c r="C81" s="20" t="s">
        <v>246</v>
      </c>
      <c r="D81" s="20" t="s">
        <v>299</v>
      </c>
      <c r="E81" s="20" t="s">
        <v>5</v>
      </c>
      <c r="F81" s="20" t="s">
        <v>6</v>
      </c>
      <c r="G81" s="20" t="s">
        <v>7</v>
      </c>
      <c r="H81" s="20" t="s">
        <v>8</v>
      </c>
      <c r="I81" s="20" t="s">
        <v>11</v>
      </c>
      <c r="J81" s="20" t="s">
        <v>9</v>
      </c>
      <c r="K81" s="20" t="s">
        <v>13</v>
      </c>
      <c r="L81" s="20" t="s">
        <v>10</v>
      </c>
      <c r="M81" s="20" t="s">
        <v>12</v>
      </c>
      <c r="N81" s="20"/>
      <c r="O81" s="20"/>
      <c r="P81" s="20" t="s">
        <v>247</v>
      </c>
      <c r="Q81" s="20" t="s">
        <v>251</v>
      </c>
      <c r="R81" s="20" t="s">
        <v>248</v>
      </c>
      <c r="S81" s="21" t="s">
        <v>249</v>
      </c>
      <c r="T81" s="120" t="s">
        <v>6</v>
      </c>
      <c r="U81" s="32" t="s">
        <v>7</v>
      </c>
      <c r="V81" s="33" t="s">
        <v>247</v>
      </c>
    </row>
    <row r="82" spans="2:22" ht="13.5">
      <c r="B82" s="22">
        <v>1</v>
      </c>
      <c r="C82" s="23" t="s">
        <v>222</v>
      </c>
      <c r="D82" s="82">
        <v>1</v>
      </c>
      <c r="E82" s="24">
        <f>Q13</f>
        <v>2</v>
      </c>
      <c r="F82" s="24">
        <f aca="true" t="shared" si="0" ref="F82:M82">R13</f>
        <v>1</v>
      </c>
      <c r="G82" s="24">
        <f t="shared" si="0"/>
        <v>1</v>
      </c>
      <c r="H82" s="24">
        <f t="shared" si="0"/>
        <v>1</v>
      </c>
      <c r="I82" s="24">
        <f t="shared" si="0"/>
        <v>1</v>
      </c>
      <c r="J82" s="24">
        <f t="shared" si="0"/>
        <v>1</v>
      </c>
      <c r="K82" s="24">
        <f t="shared" si="0"/>
        <v>0</v>
      </c>
      <c r="L82" s="24">
        <f t="shared" si="0"/>
        <v>1</v>
      </c>
      <c r="M82" s="50">
        <f t="shared" si="0"/>
        <v>0</v>
      </c>
      <c r="N82" s="50"/>
      <c r="O82" s="50"/>
      <c r="P82" s="28">
        <f>G82/F82</f>
        <v>1</v>
      </c>
      <c r="Q82" s="24">
        <v>0</v>
      </c>
      <c r="R82" s="24">
        <v>0</v>
      </c>
      <c r="S82" s="27">
        <v>0</v>
      </c>
      <c r="T82" s="91">
        <v>1</v>
      </c>
      <c r="U82" s="71">
        <v>1</v>
      </c>
      <c r="V82" s="131">
        <f>U82/T82</f>
        <v>1</v>
      </c>
    </row>
    <row r="83" spans="2:22" ht="13.5">
      <c r="B83" s="22">
        <v>2</v>
      </c>
      <c r="C83" s="23" t="s">
        <v>223</v>
      </c>
      <c r="D83" s="82">
        <v>3</v>
      </c>
      <c r="E83" s="24">
        <f aca="true" t="shared" si="1" ref="E83:M83">D19+D43+D65</f>
        <v>8</v>
      </c>
      <c r="F83" s="24">
        <f t="shared" si="1"/>
        <v>6</v>
      </c>
      <c r="G83" s="24">
        <f t="shared" si="1"/>
        <v>0</v>
      </c>
      <c r="H83" s="24">
        <f t="shared" si="1"/>
        <v>1</v>
      </c>
      <c r="I83" s="24">
        <f t="shared" si="1"/>
        <v>1</v>
      </c>
      <c r="J83" s="24">
        <f t="shared" si="1"/>
        <v>2</v>
      </c>
      <c r="K83" s="24">
        <f t="shared" si="1"/>
        <v>2</v>
      </c>
      <c r="L83" s="24">
        <f t="shared" si="1"/>
        <v>3</v>
      </c>
      <c r="M83" s="50">
        <f t="shared" si="1"/>
        <v>0</v>
      </c>
      <c r="N83" s="50"/>
      <c r="O83" s="50"/>
      <c r="P83" s="28">
        <f>G83/F83</f>
        <v>0</v>
      </c>
      <c r="Q83" s="24">
        <v>0</v>
      </c>
      <c r="R83" s="24">
        <v>0</v>
      </c>
      <c r="S83" s="27">
        <v>0</v>
      </c>
      <c r="T83" s="91">
        <v>5</v>
      </c>
      <c r="U83" s="71">
        <v>0</v>
      </c>
      <c r="V83" s="131">
        <f aca="true" t="shared" si="2" ref="V83:V105">U83/T83</f>
        <v>0</v>
      </c>
    </row>
    <row r="84" spans="2:22" ht="13.5">
      <c r="B84" s="37">
        <v>3</v>
      </c>
      <c r="C84" s="78" t="s">
        <v>224</v>
      </c>
      <c r="D84" s="34">
        <v>1</v>
      </c>
      <c r="E84" s="34">
        <f>Q16</f>
        <v>2</v>
      </c>
      <c r="F84" s="34">
        <f aca="true" t="shared" si="3" ref="F84:M84">R16</f>
        <v>1</v>
      </c>
      <c r="G84" s="34">
        <f t="shared" si="3"/>
        <v>1</v>
      </c>
      <c r="H84" s="34">
        <f t="shared" si="3"/>
        <v>0</v>
      </c>
      <c r="I84" s="34">
        <f t="shared" si="3"/>
        <v>1</v>
      </c>
      <c r="J84" s="34">
        <f t="shared" si="3"/>
        <v>1</v>
      </c>
      <c r="K84" s="34">
        <f t="shared" si="3"/>
        <v>0</v>
      </c>
      <c r="L84" s="34">
        <f t="shared" si="3"/>
        <v>1</v>
      </c>
      <c r="M84" s="50">
        <f t="shared" si="3"/>
        <v>3</v>
      </c>
      <c r="N84" s="50"/>
      <c r="O84" s="50"/>
      <c r="P84" s="36">
        <f>G84/F84</f>
        <v>1</v>
      </c>
      <c r="Q84" s="34">
        <v>0</v>
      </c>
      <c r="R84" s="34">
        <v>0</v>
      </c>
      <c r="S84" s="35">
        <v>0</v>
      </c>
      <c r="T84" s="124">
        <v>0</v>
      </c>
      <c r="U84" s="125">
        <v>0</v>
      </c>
      <c r="V84" s="127">
        <v>0</v>
      </c>
    </row>
    <row r="85" spans="2:22" ht="13.5">
      <c r="B85" s="22">
        <v>4</v>
      </c>
      <c r="C85" s="23" t="s">
        <v>225</v>
      </c>
      <c r="D85" s="50">
        <v>1</v>
      </c>
      <c r="E85" s="24">
        <f>Q22</f>
        <v>1</v>
      </c>
      <c r="F85" s="24">
        <f aca="true" t="shared" si="4" ref="F85:M85">R22</f>
        <v>1</v>
      </c>
      <c r="G85" s="24">
        <f t="shared" si="4"/>
        <v>1</v>
      </c>
      <c r="H85" s="24">
        <f t="shared" si="4"/>
        <v>1</v>
      </c>
      <c r="I85" s="24">
        <f t="shared" si="4"/>
        <v>1</v>
      </c>
      <c r="J85" s="24">
        <f t="shared" si="4"/>
        <v>0</v>
      </c>
      <c r="K85" s="24">
        <f t="shared" si="4"/>
        <v>0</v>
      </c>
      <c r="L85" s="24">
        <f t="shared" si="4"/>
        <v>0</v>
      </c>
      <c r="M85" s="50">
        <f t="shared" si="4"/>
        <v>0</v>
      </c>
      <c r="N85" s="50"/>
      <c r="O85" s="50"/>
      <c r="P85" s="28">
        <f>G85/F85</f>
        <v>1</v>
      </c>
      <c r="Q85" s="24">
        <v>0</v>
      </c>
      <c r="R85" s="24">
        <v>0</v>
      </c>
      <c r="S85" s="27">
        <v>1</v>
      </c>
      <c r="T85" s="91">
        <v>0</v>
      </c>
      <c r="U85" s="71">
        <v>0</v>
      </c>
      <c r="V85" s="131">
        <v>0</v>
      </c>
    </row>
    <row r="86" spans="2:22" ht="13.5">
      <c r="B86" s="22">
        <v>6</v>
      </c>
      <c r="C86" s="23" t="s">
        <v>226</v>
      </c>
      <c r="D86" s="50">
        <v>2</v>
      </c>
      <c r="E86" s="24">
        <f aca="true" t="shared" si="5" ref="E86:M86">D48+D72</f>
        <v>4</v>
      </c>
      <c r="F86" s="24">
        <f t="shared" si="5"/>
        <v>4</v>
      </c>
      <c r="G86" s="24">
        <f t="shared" si="5"/>
        <v>1</v>
      </c>
      <c r="H86" s="24">
        <f t="shared" si="5"/>
        <v>1</v>
      </c>
      <c r="I86" s="24">
        <f t="shared" si="5"/>
        <v>1</v>
      </c>
      <c r="J86" s="24">
        <f t="shared" si="5"/>
        <v>0</v>
      </c>
      <c r="K86" s="24">
        <f t="shared" si="5"/>
        <v>2</v>
      </c>
      <c r="L86" s="24">
        <f t="shared" si="5"/>
        <v>0</v>
      </c>
      <c r="M86" s="50">
        <f t="shared" si="5"/>
        <v>1</v>
      </c>
      <c r="N86" s="50"/>
      <c r="O86" s="50"/>
      <c r="P86" s="28">
        <f>G86/F86</f>
        <v>0.25</v>
      </c>
      <c r="Q86" s="24">
        <v>0</v>
      </c>
      <c r="R86" s="24">
        <v>1</v>
      </c>
      <c r="S86" s="27">
        <v>0</v>
      </c>
      <c r="T86" s="91">
        <v>2</v>
      </c>
      <c r="U86" s="71">
        <v>1</v>
      </c>
      <c r="V86" s="131">
        <f t="shared" si="2"/>
        <v>0.5</v>
      </c>
    </row>
    <row r="87" spans="2:22" ht="13.5">
      <c r="B87" s="22">
        <v>7</v>
      </c>
      <c r="C87" s="23" t="s">
        <v>227</v>
      </c>
      <c r="D87" s="50">
        <v>0</v>
      </c>
      <c r="E87" s="24" t="s">
        <v>250</v>
      </c>
      <c r="F87" s="24" t="s">
        <v>250</v>
      </c>
      <c r="G87" s="24" t="s">
        <v>250</v>
      </c>
      <c r="H87" s="24" t="s">
        <v>250</v>
      </c>
      <c r="I87" s="24" t="s">
        <v>250</v>
      </c>
      <c r="J87" s="24" t="s">
        <v>250</v>
      </c>
      <c r="K87" s="24" t="s">
        <v>250</v>
      </c>
      <c r="L87" s="24" t="s">
        <v>250</v>
      </c>
      <c r="M87" s="50" t="s">
        <v>254</v>
      </c>
      <c r="N87" s="50"/>
      <c r="O87" s="50"/>
      <c r="P87" s="24" t="s">
        <v>250</v>
      </c>
      <c r="Q87" s="24">
        <v>0</v>
      </c>
      <c r="R87" s="24">
        <v>0</v>
      </c>
      <c r="S87" s="27">
        <v>0</v>
      </c>
      <c r="T87" s="91">
        <v>0</v>
      </c>
      <c r="U87" s="71">
        <v>0</v>
      </c>
      <c r="V87" s="131">
        <v>0</v>
      </c>
    </row>
    <row r="88" spans="2:22" ht="13.5">
      <c r="B88" s="22">
        <v>8</v>
      </c>
      <c r="C88" s="23" t="s">
        <v>228</v>
      </c>
      <c r="D88" s="50">
        <v>3</v>
      </c>
      <c r="E88" s="24">
        <f aca="true" t="shared" si="6" ref="E88:M88">D17+D46+D70</f>
        <v>6</v>
      </c>
      <c r="F88" s="24">
        <f t="shared" si="6"/>
        <v>6</v>
      </c>
      <c r="G88" s="24">
        <f t="shared" si="6"/>
        <v>4</v>
      </c>
      <c r="H88" s="24">
        <f t="shared" si="6"/>
        <v>2</v>
      </c>
      <c r="I88" s="24">
        <f t="shared" si="6"/>
        <v>4</v>
      </c>
      <c r="J88" s="24">
        <f t="shared" si="6"/>
        <v>0</v>
      </c>
      <c r="K88" s="24">
        <f t="shared" si="6"/>
        <v>1</v>
      </c>
      <c r="L88" s="24">
        <f t="shared" si="6"/>
        <v>1</v>
      </c>
      <c r="M88" s="50">
        <f t="shared" si="6"/>
        <v>0</v>
      </c>
      <c r="N88" s="50"/>
      <c r="O88" s="50"/>
      <c r="P88" s="28">
        <f>G88/F88</f>
        <v>0.6666666666666666</v>
      </c>
      <c r="Q88" s="24">
        <v>0</v>
      </c>
      <c r="R88" s="24">
        <v>3</v>
      </c>
      <c r="S88" s="27">
        <v>0</v>
      </c>
      <c r="T88" s="91">
        <v>2</v>
      </c>
      <c r="U88" s="71">
        <v>2</v>
      </c>
      <c r="V88" s="131">
        <f t="shared" si="2"/>
        <v>1</v>
      </c>
    </row>
    <row r="89" spans="2:22" ht="13.5">
      <c r="B89" s="37">
        <v>9</v>
      </c>
      <c r="C89" s="78" t="s">
        <v>229</v>
      </c>
      <c r="D89" s="34">
        <v>1</v>
      </c>
      <c r="E89" s="34">
        <f>Q17</f>
        <v>1</v>
      </c>
      <c r="F89" s="34">
        <f aca="true" t="shared" si="7" ref="F89:M89">R17</f>
        <v>1</v>
      </c>
      <c r="G89" s="34">
        <f t="shared" si="7"/>
        <v>0</v>
      </c>
      <c r="H89" s="34">
        <f t="shared" si="7"/>
        <v>0</v>
      </c>
      <c r="I89" s="34">
        <f t="shared" si="7"/>
        <v>0</v>
      </c>
      <c r="J89" s="34">
        <f t="shared" si="7"/>
        <v>0</v>
      </c>
      <c r="K89" s="34">
        <f t="shared" si="7"/>
        <v>0</v>
      </c>
      <c r="L89" s="34">
        <f t="shared" si="7"/>
        <v>0</v>
      </c>
      <c r="M89" s="50">
        <f t="shared" si="7"/>
        <v>0</v>
      </c>
      <c r="N89" s="50"/>
      <c r="O89" s="50"/>
      <c r="P89" s="34" t="s">
        <v>267</v>
      </c>
      <c r="Q89" s="34">
        <v>0</v>
      </c>
      <c r="R89" s="34">
        <v>0</v>
      </c>
      <c r="S89" s="35">
        <v>0</v>
      </c>
      <c r="T89" s="124">
        <v>1</v>
      </c>
      <c r="U89" s="125">
        <v>0</v>
      </c>
      <c r="V89" s="127">
        <f t="shared" si="2"/>
        <v>0</v>
      </c>
    </row>
    <row r="90" spans="2:22" ht="13.5">
      <c r="B90" s="22">
        <v>10</v>
      </c>
      <c r="C90" s="23" t="s">
        <v>230</v>
      </c>
      <c r="D90" s="50">
        <v>3</v>
      </c>
      <c r="E90" s="24">
        <f aca="true" t="shared" si="8" ref="E90:M90">D13+D42+D68</f>
        <v>8</v>
      </c>
      <c r="F90" s="24">
        <f t="shared" si="8"/>
        <v>8</v>
      </c>
      <c r="G90" s="24">
        <f t="shared" si="8"/>
        <v>3</v>
      </c>
      <c r="H90" s="24">
        <f t="shared" si="8"/>
        <v>3</v>
      </c>
      <c r="I90" s="24">
        <f t="shared" si="8"/>
        <v>5</v>
      </c>
      <c r="J90" s="24">
        <f t="shared" si="8"/>
        <v>0</v>
      </c>
      <c r="K90" s="24">
        <f t="shared" si="8"/>
        <v>0</v>
      </c>
      <c r="L90" s="24">
        <f t="shared" si="8"/>
        <v>8</v>
      </c>
      <c r="M90" s="50">
        <f t="shared" si="8"/>
        <v>1</v>
      </c>
      <c r="N90" s="50"/>
      <c r="O90" s="50"/>
      <c r="P90" s="28">
        <f aca="true" t="shared" si="9" ref="P90:P97">G90/F90</f>
        <v>0.375</v>
      </c>
      <c r="Q90" s="24">
        <v>0</v>
      </c>
      <c r="R90" s="24">
        <v>0</v>
      </c>
      <c r="S90" s="27">
        <v>0</v>
      </c>
      <c r="T90" s="91">
        <v>5</v>
      </c>
      <c r="U90" s="71">
        <v>2</v>
      </c>
      <c r="V90" s="131">
        <f t="shared" si="2"/>
        <v>0.4</v>
      </c>
    </row>
    <row r="91" spans="2:22" ht="13.5">
      <c r="B91" s="22">
        <v>11</v>
      </c>
      <c r="C91" s="23" t="s">
        <v>231</v>
      </c>
      <c r="D91" s="50">
        <v>1</v>
      </c>
      <c r="E91" s="24">
        <f>Q21</f>
        <v>1</v>
      </c>
      <c r="F91" s="24">
        <f aca="true" t="shared" si="10" ref="F91:M91">R21</f>
        <v>1</v>
      </c>
      <c r="G91" s="24">
        <f t="shared" si="10"/>
        <v>0</v>
      </c>
      <c r="H91" s="24">
        <f t="shared" si="10"/>
        <v>0</v>
      </c>
      <c r="I91" s="24">
        <f t="shared" si="10"/>
        <v>0</v>
      </c>
      <c r="J91" s="24">
        <f t="shared" si="10"/>
        <v>0</v>
      </c>
      <c r="K91" s="24">
        <f t="shared" si="10"/>
        <v>0</v>
      </c>
      <c r="L91" s="24">
        <f t="shared" si="10"/>
        <v>0</v>
      </c>
      <c r="M91" s="50">
        <f t="shared" si="10"/>
        <v>0</v>
      </c>
      <c r="N91" s="50"/>
      <c r="O91" s="50"/>
      <c r="P91" s="28">
        <f t="shared" si="9"/>
        <v>0</v>
      </c>
      <c r="Q91" s="24">
        <v>0</v>
      </c>
      <c r="R91" s="24">
        <v>0</v>
      </c>
      <c r="S91" s="27">
        <v>0</v>
      </c>
      <c r="T91" s="91">
        <v>0</v>
      </c>
      <c r="U91" s="71">
        <v>0</v>
      </c>
      <c r="V91" s="131">
        <v>0</v>
      </c>
    </row>
    <row r="92" spans="2:22" ht="13.5">
      <c r="B92" s="22">
        <v>12</v>
      </c>
      <c r="C92" s="23" t="s">
        <v>232</v>
      </c>
      <c r="D92" s="50">
        <v>3</v>
      </c>
      <c r="E92" s="24">
        <f aca="true" t="shared" si="11" ref="E92:M92">D20+D39+D71</f>
        <v>8</v>
      </c>
      <c r="F92" s="24">
        <f t="shared" si="11"/>
        <v>4</v>
      </c>
      <c r="G92" s="24">
        <f t="shared" si="11"/>
        <v>2</v>
      </c>
      <c r="H92" s="24">
        <f t="shared" si="11"/>
        <v>3</v>
      </c>
      <c r="I92" s="24">
        <f t="shared" si="11"/>
        <v>4</v>
      </c>
      <c r="J92" s="24">
        <f t="shared" si="11"/>
        <v>3</v>
      </c>
      <c r="K92" s="24">
        <f t="shared" si="11"/>
        <v>0</v>
      </c>
      <c r="L92" s="24">
        <f t="shared" si="11"/>
        <v>5</v>
      </c>
      <c r="M92" s="50">
        <f t="shared" si="11"/>
        <v>1</v>
      </c>
      <c r="N92" s="50"/>
      <c r="O92" s="50"/>
      <c r="P92" s="28">
        <f t="shared" si="9"/>
        <v>0.5</v>
      </c>
      <c r="Q92" s="24">
        <v>1</v>
      </c>
      <c r="R92" s="24">
        <v>0</v>
      </c>
      <c r="S92" s="27">
        <v>0</v>
      </c>
      <c r="T92" s="91">
        <v>3</v>
      </c>
      <c r="U92" s="71">
        <v>2</v>
      </c>
      <c r="V92" s="131">
        <f t="shared" si="2"/>
        <v>0.6666666666666666</v>
      </c>
    </row>
    <row r="93" spans="2:22" ht="13.5">
      <c r="B93" s="22">
        <v>13</v>
      </c>
      <c r="C93" s="23" t="s">
        <v>233</v>
      </c>
      <c r="D93" s="50">
        <v>3</v>
      </c>
      <c r="E93" s="24">
        <f aca="true" t="shared" si="12" ref="E93:M93">D14+D40+D66</f>
        <v>9</v>
      </c>
      <c r="F93" s="24">
        <f t="shared" si="12"/>
        <v>8</v>
      </c>
      <c r="G93" s="24">
        <f t="shared" si="12"/>
        <v>4</v>
      </c>
      <c r="H93" s="24">
        <f t="shared" si="12"/>
        <v>4</v>
      </c>
      <c r="I93" s="24">
        <f t="shared" si="12"/>
        <v>5</v>
      </c>
      <c r="J93" s="24">
        <f t="shared" si="12"/>
        <v>1</v>
      </c>
      <c r="K93" s="24">
        <f t="shared" si="12"/>
        <v>2</v>
      </c>
      <c r="L93" s="24">
        <f t="shared" si="12"/>
        <v>3</v>
      </c>
      <c r="M93" s="50">
        <f t="shared" si="12"/>
        <v>1</v>
      </c>
      <c r="N93" s="50"/>
      <c r="O93" s="50"/>
      <c r="P93" s="28">
        <f t="shared" si="9"/>
        <v>0.5</v>
      </c>
      <c r="Q93" s="24">
        <v>0</v>
      </c>
      <c r="R93" s="24">
        <v>0</v>
      </c>
      <c r="S93" s="27">
        <v>0</v>
      </c>
      <c r="T93" s="91">
        <v>5</v>
      </c>
      <c r="U93" s="71">
        <v>2</v>
      </c>
      <c r="V93" s="131">
        <f t="shared" si="2"/>
        <v>0.4</v>
      </c>
    </row>
    <row r="94" spans="2:22" ht="13.5">
      <c r="B94" s="22">
        <v>14</v>
      </c>
      <c r="C94" s="23" t="s">
        <v>234</v>
      </c>
      <c r="D94" s="50">
        <v>1</v>
      </c>
      <c r="E94" s="24">
        <f>Q15</f>
        <v>2</v>
      </c>
      <c r="F94" s="24">
        <f aca="true" t="shared" si="13" ref="F94:M94">R15</f>
        <v>1</v>
      </c>
      <c r="G94" s="24">
        <f t="shared" si="13"/>
        <v>1</v>
      </c>
      <c r="H94" s="24">
        <f t="shared" si="13"/>
        <v>1</v>
      </c>
      <c r="I94" s="24">
        <f t="shared" si="13"/>
        <v>1</v>
      </c>
      <c r="J94" s="24">
        <f t="shared" si="13"/>
        <v>1</v>
      </c>
      <c r="K94" s="24">
        <f t="shared" si="13"/>
        <v>0</v>
      </c>
      <c r="L94" s="24">
        <f t="shared" si="13"/>
        <v>1</v>
      </c>
      <c r="M94" s="50">
        <f t="shared" si="13"/>
        <v>0</v>
      </c>
      <c r="N94" s="50"/>
      <c r="O94" s="50"/>
      <c r="P94" s="28">
        <f t="shared" si="9"/>
        <v>1</v>
      </c>
      <c r="Q94" s="24">
        <v>0</v>
      </c>
      <c r="R94" s="24">
        <v>0</v>
      </c>
      <c r="S94" s="27">
        <v>0</v>
      </c>
      <c r="T94" s="91">
        <v>1</v>
      </c>
      <c r="U94" s="71">
        <v>1</v>
      </c>
      <c r="V94" s="131">
        <f t="shared" si="2"/>
        <v>1</v>
      </c>
    </row>
    <row r="95" spans="2:22" ht="13.5">
      <c r="B95" s="22">
        <v>15</v>
      </c>
      <c r="C95" s="23" t="s">
        <v>235</v>
      </c>
      <c r="D95" s="50">
        <v>3</v>
      </c>
      <c r="E95" s="24">
        <f aca="true" t="shared" si="14" ref="E95:M95">D12+D38+D64</f>
        <v>9</v>
      </c>
      <c r="F95" s="24">
        <f t="shared" si="14"/>
        <v>9</v>
      </c>
      <c r="G95" s="24">
        <f t="shared" si="14"/>
        <v>7</v>
      </c>
      <c r="H95" s="24">
        <f t="shared" si="14"/>
        <v>3</v>
      </c>
      <c r="I95" s="24">
        <f t="shared" si="14"/>
        <v>3</v>
      </c>
      <c r="J95" s="24">
        <f t="shared" si="14"/>
        <v>0</v>
      </c>
      <c r="K95" s="24">
        <f t="shared" si="14"/>
        <v>0</v>
      </c>
      <c r="L95" s="24">
        <f t="shared" si="14"/>
        <v>11</v>
      </c>
      <c r="M95" s="50">
        <f t="shared" si="14"/>
        <v>0</v>
      </c>
      <c r="N95" s="50"/>
      <c r="O95" s="50"/>
      <c r="P95" s="28">
        <f t="shared" si="9"/>
        <v>0.7777777777777778</v>
      </c>
      <c r="Q95" s="24">
        <v>0</v>
      </c>
      <c r="R95" s="24">
        <v>0</v>
      </c>
      <c r="S95" s="27">
        <v>2</v>
      </c>
      <c r="T95" s="91">
        <v>4</v>
      </c>
      <c r="U95" s="71">
        <v>3</v>
      </c>
      <c r="V95" s="131">
        <f t="shared" si="2"/>
        <v>0.75</v>
      </c>
    </row>
    <row r="96" spans="2:22" ht="13.5">
      <c r="B96" s="22">
        <v>16</v>
      </c>
      <c r="C96" s="23" t="s">
        <v>236</v>
      </c>
      <c r="D96" s="50">
        <v>3</v>
      </c>
      <c r="E96" s="24">
        <f aca="true" t="shared" si="15" ref="E96:M96">D15+D41+D67</f>
        <v>8</v>
      </c>
      <c r="F96" s="24">
        <f t="shared" si="15"/>
        <v>8</v>
      </c>
      <c r="G96" s="24">
        <f t="shared" si="15"/>
        <v>3</v>
      </c>
      <c r="H96" s="24">
        <f t="shared" si="15"/>
        <v>6</v>
      </c>
      <c r="I96" s="24">
        <f t="shared" si="15"/>
        <v>4</v>
      </c>
      <c r="J96" s="24">
        <f t="shared" si="15"/>
        <v>0</v>
      </c>
      <c r="K96" s="24">
        <f t="shared" si="15"/>
        <v>1</v>
      </c>
      <c r="L96" s="24">
        <f t="shared" si="15"/>
        <v>1</v>
      </c>
      <c r="M96" s="50">
        <f t="shared" si="15"/>
        <v>3</v>
      </c>
      <c r="N96" s="50"/>
      <c r="O96" s="50"/>
      <c r="P96" s="28">
        <f t="shared" si="9"/>
        <v>0.375</v>
      </c>
      <c r="Q96" s="24">
        <v>0</v>
      </c>
      <c r="R96" s="24">
        <v>2</v>
      </c>
      <c r="S96" s="27">
        <v>1</v>
      </c>
      <c r="T96" s="91">
        <v>7</v>
      </c>
      <c r="U96" s="71">
        <v>2</v>
      </c>
      <c r="V96" s="131">
        <f t="shared" si="2"/>
        <v>0.2857142857142857</v>
      </c>
    </row>
    <row r="97" spans="2:22" ht="13.5">
      <c r="B97" s="22">
        <v>17</v>
      </c>
      <c r="C97" s="23" t="s">
        <v>237</v>
      </c>
      <c r="D97" s="50">
        <v>3</v>
      </c>
      <c r="E97" s="24">
        <f aca="true" t="shared" si="16" ref="E97:M97">D21+D45+D73</f>
        <v>7</v>
      </c>
      <c r="F97" s="24">
        <f t="shared" si="16"/>
        <v>6</v>
      </c>
      <c r="G97" s="24">
        <f t="shared" si="16"/>
        <v>2</v>
      </c>
      <c r="H97" s="24">
        <f t="shared" si="16"/>
        <v>3</v>
      </c>
      <c r="I97" s="24">
        <f t="shared" si="16"/>
        <v>4</v>
      </c>
      <c r="J97" s="24">
        <f t="shared" si="16"/>
        <v>1</v>
      </c>
      <c r="K97" s="24">
        <f t="shared" si="16"/>
        <v>1</v>
      </c>
      <c r="L97" s="24">
        <f t="shared" si="16"/>
        <v>4</v>
      </c>
      <c r="M97" s="50">
        <f t="shared" si="16"/>
        <v>0</v>
      </c>
      <c r="N97" s="50"/>
      <c r="O97" s="50"/>
      <c r="P97" s="28">
        <f t="shared" si="9"/>
        <v>0.3333333333333333</v>
      </c>
      <c r="Q97" s="24">
        <v>0</v>
      </c>
      <c r="R97" s="24">
        <v>1</v>
      </c>
      <c r="S97" s="27">
        <v>0</v>
      </c>
      <c r="T97" s="91">
        <v>5</v>
      </c>
      <c r="U97" s="71">
        <v>2</v>
      </c>
      <c r="V97" s="131">
        <f t="shared" si="2"/>
        <v>0.4</v>
      </c>
    </row>
    <row r="98" spans="2:22" ht="13.5">
      <c r="B98" s="22">
        <v>18</v>
      </c>
      <c r="C98" s="23" t="s">
        <v>245</v>
      </c>
      <c r="D98" s="50">
        <v>0</v>
      </c>
      <c r="E98" s="24" t="s">
        <v>250</v>
      </c>
      <c r="F98" s="24" t="s">
        <v>250</v>
      </c>
      <c r="G98" s="24" t="s">
        <v>250</v>
      </c>
      <c r="H98" s="24" t="s">
        <v>250</v>
      </c>
      <c r="I98" s="24" t="s">
        <v>250</v>
      </c>
      <c r="J98" s="24" t="s">
        <v>250</v>
      </c>
      <c r="K98" s="24" t="s">
        <v>250</v>
      </c>
      <c r="L98" s="24" t="s">
        <v>250</v>
      </c>
      <c r="M98" s="50" t="s">
        <v>254</v>
      </c>
      <c r="N98" s="50"/>
      <c r="O98" s="50"/>
      <c r="P98" s="24" t="s">
        <v>250</v>
      </c>
      <c r="Q98" s="24">
        <v>0</v>
      </c>
      <c r="R98" s="24">
        <v>0</v>
      </c>
      <c r="S98" s="27">
        <v>0</v>
      </c>
      <c r="T98" s="91">
        <v>0</v>
      </c>
      <c r="U98" s="71">
        <v>0</v>
      </c>
      <c r="V98" s="131">
        <v>0</v>
      </c>
    </row>
    <row r="99" spans="2:22" ht="13.5">
      <c r="B99" s="22">
        <v>19</v>
      </c>
      <c r="C99" s="23" t="s">
        <v>238</v>
      </c>
      <c r="D99" s="50">
        <v>3</v>
      </c>
      <c r="E99" s="24">
        <f aca="true" t="shared" si="17" ref="E99:M99">D16+D44+D69</f>
        <v>6</v>
      </c>
      <c r="F99" s="24">
        <f t="shared" si="17"/>
        <v>6</v>
      </c>
      <c r="G99" s="24">
        <f t="shared" si="17"/>
        <v>3</v>
      </c>
      <c r="H99" s="24">
        <f t="shared" si="17"/>
        <v>5</v>
      </c>
      <c r="I99" s="24">
        <f t="shared" si="17"/>
        <v>2</v>
      </c>
      <c r="J99" s="24">
        <f t="shared" si="17"/>
        <v>0</v>
      </c>
      <c r="K99" s="24">
        <f t="shared" si="17"/>
        <v>2</v>
      </c>
      <c r="L99" s="24">
        <f t="shared" si="17"/>
        <v>0</v>
      </c>
      <c r="M99" s="50">
        <f t="shared" si="17"/>
        <v>1</v>
      </c>
      <c r="N99" s="50"/>
      <c r="O99" s="50"/>
      <c r="P99" s="28">
        <f aca="true" t="shared" si="18" ref="P99:P105">G99/F99</f>
        <v>0.5</v>
      </c>
      <c r="Q99" s="24">
        <v>2</v>
      </c>
      <c r="R99" s="24">
        <v>0</v>
      </c>
      <c r="S99" s="27">
        <v>0</v>
      </c>
      <c r="T99" s="91">
        <v>4</v>
      </c>
      <c r="U99" s="71">
        <v>3</v>
      </c>
      <c r="V99" s="131">
        <f t="shared" si="2"/>
        <v>0.75</v>
      </c>
    </row>
    <row r="100" spans="2:22" ht="13.5">
      <c r="B100" s="22">
        <v>20</v>
      </c>
      <c r="C100" s="23" t="s">
        <v>240</v>
      </c>
      <c r="D100" s="50">
        <v>1</v>
      </c>
      <c r="E100" s="24">
        <f>Q14</f>
        <v>2</v>
      </c>
      <c r="F100" s="24">
        <f aca="true" t="shared" si="19" ref="F100:M100">R14</f>
        <v>2</v>
      </c>
      <c r="G100" s="24">
        <f t="shared" si="19"/>
        <v>1</v>
      </c>
      <c r="H100" s="24">
        <f t="shared" si="19"/>
        <v>1</v>
      </c>
      <c r="I100" s="24">
        <f t="shared" si="19"/>
        <v>1</v>
      </c>
      <c r="J100" s="24">
        <f t="shared" si="19"/>
        <v>0</v>
      </c>
      <c r="K100" s="24">
        <f t="shared" si="19"/>
        <v>0</v>
      </c>
      <c r="L100" s="24">
        <f t="shared" si="19"/>
        <v>0</v>
      </c>
      <c r="M100" s="50">
        <f t="shared" si="19"/>
        <v>0</v>
      </c>
      <c r="N100" s="50"/>
      <c r="O100" s="50"/>
      <c r="P100" s="28">
        <f t="shared" si="18"/>
        <v>0.5</v>
      </c>
      <c r="Q100" s="24">
        <v>0</v>
      </c>
      <c r="R100" s="24">
        <v>1</v>
      </c>
      <c r="S100" s="27">
        <v>0</v>
      </c>
      <c r="T100" s="91">
        <v>2</v>
      </c>
      <c r="U100" s="71">
        <v>1</v>
      </c>
      <c r="V100" s="131">
        <f t="shared" si="2"/>
        <v>0.5</v>
      </c>
    </row>
    <row r="101" spans="2:22" ht="13.5">
      <c r="B101" s="22">
        <v>21</v>
      </c>
      <c r="C101" s="23" t="s">
        <v>241</v>
      </c>
      <c r="D101" s="50">
        <v>1</v>
      </c>
      <c r="E101" s="24">
        <f>Q18</f>
        <v>1</v>
      </c>
      <c r="F101" s="24">
        <f aca="true" t="shared" si="20" ref="F101:M101">R18</f>
        <v>1</v>
      </c>
      <c r="G101" s="24">
        <f t="shared" si="20"/>
        <v>0</v>
      </c>
      <c r="H101" s="24">
        <f t="shared" si="20"/>
        <v>1</v>
      </c>
      <c r="I101" s="24">
        <f t="shared" si="20"/>
        <v>0</v>
      </c>
      <c r="J101" s="24">
        <f t="shared" si="20"/>
        <v>0</v>
      </c>
      <c r="K101" s="24">
        <f t="shared" si="20"/>
        <v>0</v>
      </c>
      <c r="L101" s="24">
        <f t="shared" si="20"/>
        <v>0</v>
      </c>
      <c r="M101" s="50">
        <f t="shared" si="20"/>
        <v>0</v>
      </c>
      <c r="N101" s="50"/>
      <c r="O101" s="50"/>
      <c r="P101" s="28">
        <f t="shared" si="18"/>
        <v>0</v>
      </c>
      <c r="Q101" s="24">
        <v>0</v>
      </c>
      <c r="R101" s="24">
        <v>0</v>
      </c>
      <c r="S101" s="27">
        <v>0</v>
      </c>
      <c r="T101" s="91">
        <v>0</v>
      </c>
      <c r="U101" s="71">
        <v>0</v>
      </c>
      <c r="V101" s="131">
        <v>0</v>
      </c>
    </row>
    <row r="102" spans="2:22" ht="13.5">
      <c r="B102" s="22">
        <v>22</v>
      </c>
      <c r="C102" s="23" t="s">
        <v>242</v>
      </c>
      <c r="D102" s="50">
        <v>1</v>
      </c>
      <c r="E102" s="24">
        <f>Q12</f>
        <v>2</v>
      </c>
      <c r="F102" s="24">
        <f aca="true" t="shared" si="21" ref="F102:M102">R12</f>
        <v>1</v>
      </c>
      <c r="G102" s="24">
        <f t="shared" si="21"/>
        <v>0</v>
      </c>
      <c r="H102" s="24">
        <f t="shared" si="21"/>
        <v>1</v>
      </c>
      <c r="I102" s="24">
        <f t="shared" si="21"/>
        <v>1</v>
      </c>
      <c r="J102" s="24">
        <f t="shared" si="21"/>
        <v>1</v>
      </c>
      <c r="K102" s="24">
        <f t="shared" si="21"/>
        <v>0</v>
      </c>
      <c r="L102" s="24">
        <f t="shared" si="21"/>
        <v>1</v>
      </c>
      <c r="M102" s="50">
        <f t="shared" si="21"/>
        <v>2</v>
      </c>
      <c r="N102" s="50"/>
      <c r="O102" s="50"/>
      <c r="P102" s="28">
        <f t="shared" si="18"/>
        <v>0</v>
      </c>
      <c r="Q102" s="24">
        <v>0</v>
      </c>
      <c r="R102" s="24">
        <v>0</v>
      </c>
      <c r="S102" s="27">
        <v>0</v>
      </c>
      <c r="T102" s="91">
        <v>1</v>
      </c>
      <c r="U102" s="71">
        <v>0</v>
      </c>
      <c r="V102" s="131">
        <f t="shared" si="2"/>
        <v>0</v>
      </c>
    </row>
    <row r="103" spans="2:22" ht="13.5">
      <c r="B103" s="22">
        <v>23</v>
      </c>
      <c r="C103" s="23" t="s">
        <v>243</v>
      </c>
      <c r="D103" s="50">
        <v>1</v>
      </c>
      <c r="E103" s="24">
        <f>Q20</f>
        <v>1</v>
      </c>
      <c r="F103" s="24">
        <f aca="true" t="shared" si="22" ref="F103:M103">R20</f>
        <v>0</v>
      </c>
      <c r="G103" s="24">
        <f t="shared" si="22"/>
        <v>0</v>
      </c>
      <c r="H103" s="24">
        <f t="shared" si="22"/>
        <v>0</v>
      </c>
      <c r="I103" s="24">
        <f t="shared" si="22"/>
        <v>1</v>
      </c>
      <c r="J103" s="24">
        <f t="shared" si="22"/>
        <v>1</v>
      </c>
      <c r="K103" s="24">
        <f t="shared" si="22"/>
        <v>0</v>
      </c>
      <c r="L103" s="24">
        <f t="shared" si="22"/>
        <v>0</v>
      </c>
      <c r="M103" s="50">
        <f t="shared" si="22"/>
        <v>1</v>
      </c>
      <c r="N103" s="50"/>
      <c r="O103" s="50"/>
      <c r="P103" s="30" t="s">
        <v>253</v>
      </c>
      <c r="Q103" s="24">
        <v>0</v>
      </c>
      <c r="R103" s="24">
        <v>0</v>
      </c>
      <c r="S103" s="27">
        <v>0</v>
      </c>
      <c r="T103" s="91">
        <v>0</v>
      </c>
      <c r="U103" s="71">
        <v>0</v>
      </c>
      <c r="V103" s="131">
        <v>0</v>
      </c>
    </row>
    <row r="104" spans="2:22" ht="13.5">
      <c r="B104" s="22">
        <v>24</v>
      </c>
      <c r="C104" s="23" t="s">
        <v>244</v>
      </c>
      <c r="D104" s="50">
        <v>2</v>
      </c>
      <c r="E104" s="24">
        <f aca="true" t="shared" si="23" ref="E104:M104">D18+D47</f>
        <v>2</v>
      </c>
      <c r="F104" s="24">
        <f t="shared" si="23"/>
        <v>2</v>
      </c>
      <c r="G104" s="24">
        <f t="shared" si="23"/>
        <v>0</v>
      </c>
      <c r="H104" s="24">
        <f t="shared" si="23"/>
        <v>1</v>
      </c>
      <c r="I104" s="24">
        <f t="shared" si="23"/>
        <v>0</v>
      </c>
      <c r="J104" s="24">
        <f t="shared" si="23"/>
        <v>0</v>
      </c>
      <c r="K104" s="24">
        <f t="shared" si="23"/>
        <v>0</v>
      </c>
      <c r="L104" s="24">
        <f t="shared" si="23"/>
        <v>0</v>
      </c>
      <c r="M104" s="50">
        <f t="shared" si="23"/>
        <v>0</v>
      </c>
      <c r="N104" s="50"/>
      <c r="O104" s="50"/>
      <c r="P104" s="28">
        <f t="shared" si="18"/>
        <v>0</v>
      </c>
      <c r="Q104" s="24">
        <v>0</v>
      </c>
      <c r="R104" s="24">
        <v>0</v>
      </c>
      <c r="S104" s="27">
        <v>0</v>
      </c>
      <c r="T104" s="91">
        <v>1</v>
      </c>
      <c r="U104" s="71">
        <v>0</v>
      </c>
      <c r="V104" s="131">
        <f t="shared" si="2"/>
        <v>0</v>
      </c>
    </row>
    <row r="105" spans="2:22" ht="14.25" thickBot="1">
      <c r="B105" s="76">
        <v>25</v>
      </c>
      <c r="C105" s="77" t="s">
        <v>239</v>
      </c>
      <c r="D105" s="54">
        <v>1</v>
      </c>
      <c r="E105" s="25">
        <f>Q19</f>
        <v>2</v>
      </c>
      <c r="F105" s="25">
        <f aca="true" t="shared" si="24" ref="F105:M105">R19</f>
        <v>2</v>
      </c>
      <c r="G105" s="25">
        <f t="shared" si="24"/>
        <v>0</v>
      </c>
      <c r="H105" s="25">
        <f t="shared" si="24"/>
        <v>0</v>
      </c>
      <c r="I105" s="25">
        <f t="shared" si="24"/>
        <v>0</v>
      </c>
      <c r="J105" s="25">
        <f t="shared" si="24"/>
        <v>0</v>
      </c>
      <c r="K105" s="25">
        <f t="shared" si="24"/>
        <v>1</v>
      </c>
      <c r="L105" s="25">
        <f t="shared" si="24"/>
        <v>0</v>
      </c>
      <c r="M105" s="54">
        <f t="shared" si="24"/>
        <v>2</v>
      </c>
      <c r="N105" s="54"/>
      <c r="O105" s="54"/>
      <c r="P105" s="31">
        <f t="shared" si="18"/>
        <v>0</v>
      </c>
      <c r="Q105" s="25">
        <v>0</v>
      </c>
      <c r="R105" s="25">
        <v>0</v>
      </c>
      <c r="S105" s="29">
        <v>0</v>
      </c>
      <c r="T105" s="96">
        <v>0</v>
      </c>
      <c r="U105" s="98">
        <v>0</v>
      </c>
      <c r="V105" s="129">
        <v>0</v>
      </c>
    </row>
    <row r="107" ht="14.25" thickBot="1">
      <c r="B107" t="s">
        <v>288</v>
      </c>
    </row>
    <row r="108" spans="2:19" ht="13.5">
      <c r="B108" s="19" t="s">
        <v>221</v>
      </c>
      <c r="C108" s="20" t="s">
        <v>246</v>
      </c>
      <c r="D108" s="20" t="s">
        <v>299</v>
      </c>
      <c r="E108" s="20" t="s">
        <v>284</v>
      </c>
      <c r="F108" s="20" t="s">
        <v>285</v>
      </c>
      <c r="G108" s="20" t="s">
        <v>5</v>
      </c>
      <c r="H108" s="20" t="s">
        <v>7</v>
      </c>
      <c r="I108" s="20" t="s">
        <v>9</v>
      </c>
      <c r="J108" s="20" t="s">
        <v>13</v>
      </c>
      <c r="K108" s="20" t="s">
        <v>282</v>
      </c>
      <c r="L108" s="20" t="s">
        <v>283</v>
      </c>
      <c r="M108" s="20" t="s">
        <v>289</v>
      </c>
      <c r="N108" s="20"/>
      <c r="O108" s="20"/>
      <c r="P108" s="20" t="s">
        <v>286</v>
      </c>
      <c r="Q108" s="20" t="s">
        <v>290</v>
      </c>
      <c r="R108" s="20" t="s">
        <v>291</v>
      </c>
      <c r="S108" s="21" t="s">
        <v>460</v>
      </c>
    </row>
    <row r="109" spans="2:19" ht="13.5">
      <c r="B109" s="73">
        <v>1</v>
      </c>
      <c r="C109" s="64" t="s">
        <v>222</v>
      </c>
      <c r="D109" s="64">
        <v>1</v>
      </c>
      <c r="E109" s="64">
        <f>Q25</f>
        <v>3</v>
      </c>
      <c r="F109" s="64">
        <f aca="true" t="shared" si="25" ref="F109:L109">R25</f>
        <v>90</v>
      </c>
      <c r="G109" s="64">
        <f t="shared" si="25"/>
        <v>27</v>
      </c>
      <c r="H109" s="64">
        <f t="shared" si="25"/>
        <v>12</v>
      </c>
      <c r="I109" s="64">
        <f t="shared" si="25"/>
        <v>2</v>
      </c>
      <c r="J109" s="64">
        <f t="shared" si="25"/>
        <v>3</v>
      </c>
      <c r="K109" s="64">
        <f t="shared" si="25"/>
        <v>16</v>
      </c>
      <c r="L109" s="64">
        <f t="shared" si="25"/>
        <v>10</v>
      </c>
      <c r="M109" s="64">
        <f>Y25</f>
        <v>0</v>
      </c>
      <c r="N109" s="64"/>
      <c r="O109" s="64"/>
      <c r="P109" s="52">
        <f>L109/E109*7</f>
        <v>23.333333333333336</v>
      </c>
      <c r="Q109" s="64">
        <v>0</v>
      </c>
      <c r="R109" s="64">
        <v>1</v>
      </c>
      <c r="S109" s="65">
        <v>0</v>
      </c>
    </row>
    <row r="110" spans="2:19" ht="13.5">
      <c r="B110" s="80">
        <v>6</v>
      </c>
      <c r="C110" s="23" t="s">
        <v>226</v>
      </c>
      <c r="D110" s="50">
        <v>2</v>
      </c>
      <c r="E110" s="50">
        <f aca="true" t="shared" si="26" ref="E110:M110">D76+D52</f>
        <v>5</v>
      </c>
      <c r="F110" s="50">
        <f t="shared" si="26"/>
        <v>89</v>
      </c>
      <c r="G110" s="50">
        <f t="shared" si="26"/>
        <v>23</v>
      </c>
      <c r="H110" s="50">
        <f t="shared" si="26"/>
        <v>5</v>
      </c>
      <c r="I110" s="50">
        <f t="shared" si="26"/>
        <v>3</v>
      </c>
      <c r="J110" s="50">
        <f t="shared" si="26"/>
        <v>3</v>
      </c>
      <c r="K110" s="50">
        <f t="shared" si="26"/>
        <v>6</v>
      </c>
      <c r="L110" s="50">
        <f t="shared" si="26"/>
        <v>4</v>
      </c>
      <c r="M110" s="51">
        <f t="shared" si="26"/>
        <v>1</v>
      </c>
      <c r="N110" s="51"/>
      <c r="O110" s="51"/>
      <c r="P110" s="52">
        <f>L110/E110*7</f>
        <v>5.6000000000000005</v>
      </c>
      <c r="Q110" s="50">
        <v>0</v>
      </c>
      <c r="R110" s="50">
        <v>1</v>
      </c>
      <c r="S110" s="53">
        <v>0</v>
      </c>
    </row>
    <row r="111" spans="2:19" ht="13.5">
      <c r="B111" s="80">
        <v>13</v>
      </c>
      <c r="C111" s="23" t="s">
        <v>233</v>
      </c>
      <c r="D111" s="50">
        <v>2</v>
      </c>
      <c r="E111" s="50">
        <f aca="true" t="shared" si="27" ref="E111:M111">D51+D26</f>
        <v>3</v>
      </c>
      <c r="F111" s="50">
        <f t="shared" si="27"/>
        <v>61</v>
      </c>
      <c r="G111" s="50">
        <f t="shared" si="27"/>
        <v>17</v>
      </c>
      <c r="H111" s="50">
        <f t="shared" si="27"/>
        <v>6</v>
      </c>
      <c r="I111" s="50">
        <f t="shared" si="27"/>
        <v>3</v>
      </c>
      <c r="J111" s="50">
        <f t="shared" si="27"/>
        <v>1</v>
      </c>
      <c r="K111" s="50">
        <f t="shared" si="27"/>
        <v>6</v>
      </c>
      <c r="L111" s="50">
        <f t="shared" si="27"/>
        <v>5</v>
      </c>
      <c r="M111" s="51">
        <f t="shared" si="27"/>
        <v>1</v>
      </c>
      <c r="N111" s="51"/>
      <c r="O111" s="51"/>
      <c r="P111" s="52">
        <f>L111/E111*7</f>
        <v>11.666666666666668</v>
      </c>
      <c r="Q111" s="50">
        <v>1</v>
      </c>
      <c r="R111" s="50">
        <v>0</v>
      </c>
      <c r="S111" s="53">
        <v>0</v>
      </c>
    </row>
    <row r="112" spans="2:19" ht="14.25" thickBot="1">
      <c r="B112" s="83">
        <v>16</v>
      </c>
      <c r="C112" s="77" t="s">
        <v>236</v>
      </c>
      <c r="D112" s="54">
        <v>2</v>
      </c>
      <c r="E112" s="54">
        <f aca="true" t="shared" si="28" ref="E112:L112">D25+D77</f>
        <v>3</v>
      </c>
      <c r="F112" s="54">
        <f t="shared" si="28"/>
        <v>57</v>
      </c>
      <c r="G112" s="54">
        <f t="shared" si="28"/>
        <v>13</v>
      </c>
      <c r="H112" s="54">
        <f t="shared" si="28"/>
        <v>1</v>
      </c>
      <c r="I112" s="54">
        <f t="shared" si="28"/>
        <v>4</v>
      </c>
      <c r="J112" s="54">
        <f t="shared" si="28"/>
        <v>5</v>
      </c>
      <c r="K112" s="54">
        <f t="shared" si="28"/>
        <v>0</v>
      </c>
      <c r="L112" s="54">
        <f t="shared" si="28"/>
        <v>0</v>
      </c>
      <c r="M112" s="87">
        <f>L77+L25</f>
        <v>0</v>
      </c>
      <c r="N112" s="87"/>
      <c r="O112" s="87"/>
      <c r="P112" s="55">
        <f>L112/E112*7</f>
        <v>0</v>
      </c>
      <c r="Q112" s="54">
        <v>1</v>
      </c>
      <c r="R112" s="54">
        <v>0</v>
      </c>
      <c r="S112" s="56">
        <v>0</v>
      </c>
    </row>
  </sheetData>
  <sheetProtection/>
  <mergeCells count="11">
    <mergeCell ref="T80:V80"/>
    <mergeCell ref="A79:P79"/>
    <mergeCell ref="A54:P54"/>
    <mergeCell ref="A55:A78"/>
    <mergeCell ref="N55:N78"/>
    <mergeCell ref="N2:N27"/>
    <mergeCell ref="A1:AB1"/>
    <mergeCell ref="A28:AB28"/>
    <mergeCell ref="A29:A53"/>
    <mergeCell ref="A2:A27"/>
    <mergeCell ref="N29:N5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82"/>
  <sheetViews>
    <sheetView zoomScalePageLayoutView="0" workbookViewId="0" topLeftCell="A145">
      <selection activeCell="Z173" sqref="Z173"/>
    </sheetView>
  </sheetViews>
  <sheetFormatPr defaultColWidth="9.00390625" defaultRowHeight="13.5"/>
  <cols>
    <col min="1" max="1" width="1.625" style="0" customWidth="1"/>
    <col min="2" max="2" width="5.00390625" style="0" customWidth="1"/>
    <col min="4" max="13" width="5.625" style="0" customWidth="1"/>
    <col min="14" max="14" width="1.625" style="0" customWidth="1"/>
    <col min="15" max="15" width="5.625" style="0" customWidth="1"/>
    <col min="17" max="26" width="5.625" style="0" customWidth="1"/>
    <col min="27" max="27" width="1.625" style="0" customWidth="1"/>
    <col min="28" max="28" width="5.625" style="0" customWidth="1"/>
    <col min="29" max="29" width="1.625" style="0" customWidth="1"/>
  </cols>
  <sheetData>
    <row r="1" spans="1:29" ht="9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spans="1:27" ht="14.25" thickBot="1">
      <c r="A2" s="112"/>
      <c r="B2" t="s">
        <v>271</v>
      </c>
      <c r="N2" s="112"/>
      <c r="O2" t="s">
        <v>268</v>
      </c>
      <c r="AA2" s="112"/>
    </row>
    <row r="3" spans="1:27" ht="24.75" customHeight="1">
      <c r="A3" s="112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8" t="s">
        <v>0</v>
      </c>
      <c r="J3" s="5"/>
      <c r="K3" s="2"/>
      <c r="M3" s="84"/>
      <c r="N3" s="112"/>
      <c r="P3" s="6"/>
      <c r="Q3" s="7">
        <v>1</v>
      </c>
      <c r="R3" s="7">
        <v>2</v>
      </c>
      <c r="S3" s="7">
        <v>3</v>
      </c>
      <c r="T3" s="7">
        <v>4</v>
      </c>
      <c r="U3" s="7">
        <v>5</v>
      </c>
      <c r="V3" s="8" t="s">
        <v>0</v>
      </c>
      <c r="W3" s="5"/>
      <c r="X3" s="2"/>
      <c r="Z3" s="84"/>
      <c r="AA3" s="112"/>
    </row>
    <row r="4" spans="1:27" ht="24.75" customHeight="1">
      <c r="A4" s="112"/>
      <c r="C4" s="9" t="s">
        <v>279</v>
      </c>
      <c r="D4" s="10">
        <v>2</v>
      </c>
      <c r="E4" s="10">
        <v>2</v>
      </c>
      <c r="F4" s="10">
        <v>0</v>
      </c>
      <c r="G4" s="10"/>
      <c r="H4" s="10"/>
      <c r="I4" s="11">
        <v>4</v>
      </c>
      <c r="J4" s="5"/>
      <c r="K4" s="2"/>
      <c r="M4" s="84"/>
      <c r="N4" s="112"/>
      <c r="P4" s="9" t="s">
        <v>277</v>
      </c>
      <c r="Q4" s="10">
        <v>0</v>
      </c>
      <c r="R4" s="10">
        <v>3</v>
      </c>
      <c r="S4" s="10">
        <v>0</v>
      </c>
      <c r="T4" s="10">
        <v>7</v>
      </c>
      <c r="U4" s="10"/>
      <c r="V4" s="11">
        <v>10</v>
      </c>
      <c r="W4" s="5"/>
      <c r="X4" s="2"/>
      <c r="Z4" s="84"/>
      <c r="AA4" s="112"/>
    </row>
    <row r="5" spans="1:27" ht="24.75" customHeight="1" thickBot="1">
      <c r="A5" s="112"/>
      <c r="C5" s="12" t="s">
        <v>58</v>
      </c>
      <c r="D5" s="13">
        <v>5</v>
      </c>
      <c r="E5" s="13">
        <v>8</v>
      </c>
      <c r="F5" s="13" t="s">
        <v>280</v>
      </c>
      <c r="G5" s="13"/>
      <c r="H5" s="13"/>
      <c r="I5" s="14">
        <v>13</v>
      </c>
      <c r="J5" s="5"/>
      <c r="K5" s="2"/>
      <c r="M5" s="84"/>
      <c r="N5" s="112"/>
      <c r="P5" s="12" t="s">
        <v>278</v>
      </c>
      <c r="Q5" s="13">
        <v>2</v>
      </c>
      <c r="R5" s="13">
        <v>1</v>
      </c>
      <c r="S5" s="13">
        <v>1</v>
      </c>
      <c r="T5" s="13">
        <v>2</v>
      </c>
      <c r="U5" s="13"/>
      <c r="V5" s="14">
        <v>6</v>
      </c>
      <c r="W5" s="5"/>
      <c r="X5" s="2"/>
      <c r="Z5" s="84"/>
      <c r="AA5" s="112"/>
    </row>
    <row r="6" spans="1:27" ht="13.5">
      <c r="A6" s="112"/>
      <c r="M6" s="84"/>
      <c r="N6" s="112"/>
      <c r="Z6" s="84"/>
      <c r="AA6" s="112"/>
    </row>
    <row r="7" spans="1:27" ht="13.5">
      <c r="A7" s="112"/>
      <c r="C7" t="s">
        <v>3</v>
      </c>
      <c r="D7" t="s">
        <v>270</v>
      </c>
      <c r="M7" s="84"/>
      <c r="N7" s="112"/>
      <c r="P7" t="s">
        <v>3</v>
      </c>
      <c r="Q7" t="s">
        <v>276</v>
      </c>
      <c r="Z7" s="84"/>
      <c r="AA7" s="112"/>
    </row>
    <row r="8" spans="1:27" ht="13.5">
      <c r="A8" s="112"/>
      <c r="C8" t="s">
        <v>2</v>
      </c>
      <c r="D8" t="s">
        <v>33</v>
      </c>
      <c r="M8" s="84"/>
      <c r="N8" s="112"/>
      <c r="P8" t="s">
        <v>2</v>
      </c>
      <c r="Q8" t="s">
        <v>156</v>
      </c>
      <c r="Z8" s="84"/>
      <c r="AA8" s="112"/>
    </row>
    <row r="9" spans="1:27" ht="13.5">
      <c r="A9" s="112"/>
      <c r="M9" s="84"/>
      <c r="N9" s="112"/>
      <c r="Z9" s="84"/>
      <c r="AA9" s="112"/>
    </row>
    <row r="10" spans="1:27" ht="13.5">
      <c r="A10" s="112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84"/>
      <c r="N10" s="112"/>
      <c r="P10" s="1" t="s">
        <v>4</v>
      </c>
      <c r="Q10" s="1" t="s">
        <v>5</v>
      </c>
      <c r="R10" s="1" t="s">
        <v>6</v>
      </c>
      <c r="S10" s="1" t="s">
        <v>7</v>
      </c>
      <c r="T10" s="1" t="s">
        <v>8</v>
      </c>
      <c r="U10" s="1" t="s">
        <v>11</v>
      </c>
      <c r="V10" s="1" t="s">
        <v>9</v>
      </c>
      <c r="W10" s="1" t="s">
        <v>13</v>
      </c>
      <c r="X10" s="1" t="s">
        <v>10</v>
      </c>
      <c r="Y10" s="1" t="s">
        <v>12</v>
      </c>
      <c r="Z10" s="84"/>
      <c r="AA10" s="112"/>
    </row>
    <row r="11" spans="1:27" ht="13.5">
      <c r="A11" s="112"/>
      <c r="B11" s="3" t="s">
        <v>27</v>
      </c>
      <c r="C11" s="4" t="s">
        <v>18</v>
      </c>
      <c r="D11">
        <v>3</v>
      </c>
      <c r="E11">
        <v>2</v>
      </c>
      <c r="F11">
        <v>0</v>
      </c>
      <c r="G11">
        <v>1</v>
      </c>
      <c r="H11">
        <v>2</v>
      </c>
      <c r="I11">
        <v>1</v>
      </c>
      <c r="J11">
        <v>0</v>
      </c>
      <c r="K11">
        <v>2</v>
      </c>
      <c r="L11">
        <v>0</v>
      </c>
      <c r="M11" s="84"/>
      <c r="N11" s="112"/>
      <c r="O11" s="3" t="s">
        <v>25</v>
      </c>
      <c r="P11" s="4" t="s">
        <v>112</v>
      </c>
      <c r="Q11" s="48">
        <v>3</v>
      </c>
      <c r="R11" s="48">
        <v>3</v>
      </c>
      <c r="S11" s="48">
        <v>1</v>
      </c>
      <c r="T11" s="48">
        <v>1</v>
      </c>
      <c r="U11" s="48">
        <v>1</v>
      </c>
      <c r="V11" s="48">
        <v>0</v>
      </c>
      <c r="W11" s="48">
        <v>0</v>
      </c>
      <c r="X11" s="48">
        <v>0</v>
      </c>
      <c r="Y11" s="48">
        <v>2</v>
      </c>
      <c r="Z11" s="84"/>
      <c r="AA11" s="112"/>
    </row>
    <row r="12" spans="1:27" ht="13.5">
      <c r="A12" s="112"/>
      <c r="B12" s="3" t="s">
        <v>99</v>
      </c>
      <c r="C12" s="4" t="s">
        <v>62</v>
      </c>
      <c r="D12">
        <v>3</v>
      </c>
      <c r="E12">
        <v>2</v>
      </c>
      <c r="F12">
        <v>1</v>
      </c>
      <c r="G12">
        <v>1</v>
      </c>
      <c r="H12">
        <v>2</v>
      </c>
      <c r="I12">
        <v>1</v>
      </c>
      <c r="J12">
        <v>0</v>
      </c>
      <c r="K12">
        <v>1</v>
      </c>
      <c r="L12">
        <v>0</v>
      </c>
      <c r="M12" s="84"/>
      <c r="N12" s="112"/>
      <c r="O12" s="3" t="s">
        <v>109</v>
      </c>
      <c r="P12" s="4" t="s">
        <v>272</v>
      </c>
      <c r="Q12" s="48">
        <v>3</v>
      </c>
      <c r="R12" s="48">
        <v>2</v>
      </c>
      <c r="S12" s="48">
        <v>1</v>
      </c>
      <c r="T12" s="48">
        <v>1</v>
      </c>
      <c r="U12" s="48">
        <v>1</v>
      </c>
      <c r="V12" s="48">
        <v>1</v>
      </c>
      <c r="W12" s="48">
        <v>1</v>
      </c>
      <c r="X12" s="48">
        <v>0</v>
      </c>
      <c r="Y12" s="48">
        <v>1</v>
      </c>
      <c r="Z12" s="84"/>
      <c r="AA12" s="112"/>
    </row>
    <row r="13" spans="1:27" ht="13.5">
      <c r="A13" s="112"/>
      <c r="B13" s="3" t="s">
        <v>80</v>
      </c>
      <c r="C13" s="4" t="s">
        <v>20</v>
      </c>
      <c r="D13">
        <v>3</v>
      </c>
      <c r="E13">
        <v>3</v>
      </c>
      <c r="F13">
        <v>2</v>
      </c>
      <c r="G13">
        <v>1</v>
      </c>
      <c r="H13">
        <v>0</v>
      </c>
      <c r="I13">
        <v>0</v>
      </c>
      <c r="J13">
        <v>0</v>
      </c>
      <c r="K13">
        <v>2</v>
      </c>
      <c r="L13">
        <v>0</v>
      </c>
      <c r="M13" s="84"/>
      <c r="N13" s="112"/>
      <c r="O13" s="3" t="s">
        <v>37</v>
      </c>
      <c r="P13" s="4" t="s">
        <v>273</v>
      </c>
      <c r="Q13" s="48">
        <v>3</v>
      </c>
      <c r="R13" s="48">
        <v>2</v>
      </c>
      <c r="S13" s="48">
        <v>0</v>
      </c>
      <c r="T13" s="48">
        <v>1</v>
      </c>
      <c r="U13" s="48">
        <v>1</v>
      </c>
      <c r="V13" s="48">
        <v>1</v>
      </c>
      <c r="W13" s="48">
        <v>2</v>
      </c>
      <c r="X13" s="48">
        <v>0</v>
      </c>
      <c r="Y13" s="48">
        <v>0</v>
      </c>
      <c r="Z13" s="84"/>
      <c r="AA13" s="112"/>
    </row>
    <row r="14" spans="1:27" ht="13.5">
      <c r="A14" s="112"/>
      <c r="B14" s="3" t="s">
        <v>36</v>
      </c>
      <c r="C14" s="4" t="s">
        <v>21</v>
      </c>
      <c r="D14">
        <v>3</v>
      </c>
      <c r="E14">
        <v>2</v>
      </c>
      <c r="F14">
        <v>0</v>
      </c>
      <c r="G14">
        <v>0</v>
      </c>
      <c r="H14">
        <v>2</v>
      </c>
      <c r="I14">
        <v>1</v>
      </c>
      <c r="J14">
        <v>1</v>
      </c>
      <c r="K14">
        <v>2</v>
      </c>
      <c r="L14">
        <v>0</v>
      </c>
      <c r="M14" s="84"/>
      <c r="N14" s="112"/>
      <c r="O14" s="3" t="s">
        <v>26</v>
      </c>
      <c r="P14" s="4" t="s">
        <v>169</v>
      </c>
      <c r="Q14" s="48">
        <v>3</v>
      </c>
      <c r="R14" s="48">
        <v>2</v>
      </c>
      <c r="S14" s="48">
        <v>1</v>
      </c>
      <c r="T14" s="48">
        <v>0</v>
      </c>
      <c r="U14" s="48">
        <v>2</v>
      </c>
      <c r="V14" s="48">
        <v>1</v>
      </c>
      <c r="W14" s="48">
        <v>0</v>
      </c>
      <c r="X14" s="48">
        <v>1</v>
      </c>
      <c r="Y14" s="48">
        <v>0</v>
      </c>
      <c r="Z14" s="84"/>
      <c r="AA14" s="112"/>
    </row>
    <row r="15" spans="1:27" ht="13.5">
      <c r="A15" s="112"/>
      <c r="B15" s="3" t="s">
        <v>79</v>
      </c>
      <c r="C15" s="4" t="s">
        <v>134</v>
      </c>
      <c r="D15">
        <v>3</v>
      </c>
      <c r="E15">
        <v>1</v>
      </c>
      <c r="F15">
        <v>0</v>
      </c>
      <c r="G15">
        <v>2</v>
      </c>
      <c r="H15">
        <v>2</v>
      </c>
      <c r="I15">
        <v>2</v>
      </c>
      <c r="J15">
        <v>0</v>
      </c>
      <c r="K15">
        <v>3</v>
      </c>
      <c r="L15">
        <v>0</v>
      </c>
      <c r="M15" s="84"/>
      <c r="N15" s="112"/>
      <c r="O15" s="3" t="s">
        <v>24</v>
      </c>
      <c r="P15" s="4" t="s">
        <v>274</v>
      </c>
      <c r="Q15" s="48">
        <v>3</v>
      </c>
      <c r="R15" s="48">
        <v>3</v>
      </c>
      <c r="S15" s="48">
        <v>1</v>
      </c>
      <c r="T15" s="48">
        <v>0</v>
      </c>
      <c r="U15" s="48">
        <v>0</v>
      </c>
      <c r="V15" s="48">
        <v>0</v>
      </c>
      <c r="W15" s="48">
        <v>2</v>
      </c>
      <c r="X15" s="48">
        <v>0</v>
      </c>
      <c r="Y15" s="48">
        <v>2</v>
      </c>
      <c r="Z15" s="84"/>
      <c r="AA15" s="112"/>
    </row>
    <row r="16" spans="1:27" ht="13.5">
      <c r="A16" s="112"/>
      <c r="B16" s="3" t="s">
        <v>97</v>
      </c>
      <c r="C16" s="4" t="s">
        <v>262</v>
      </c>
      <c r="D16">
        <v>2</v>
      </c>
      <c r="E16">
        <v>1</v>
      </c>
      <c r="F16">
        <v>0</v>
      </c>
      <c r="G16">
        <v>0</v>
      </c>
      <c r="H16">
        <v>1</v>
      </c>
      <c r="I16">
        <v>1</v>
      </c>
      <c r="J16">
        <v>1</v>
      </c>
      <c r="K16">
        <v>1</v>
      </c>
      <c r="L16">
        <v>0</v>
      </c>
      <c r="M16" s="84"/>
      <c r="N16" s="112"/>
      <c r="O16" s="3" t="s">
        <v>307</v>
      </c>
      <c r="P16" s="4" t="s">
        <v>292</v>
      </c>
      <c r="Q16" s="48">
        <v>3</v>
      </c>
      <c r="R16" s="48">
        <v>3</v>
      </c>
      <c r="S16" s="48">
        <v>2</v>
      </c>
      <c r="T16" s="48">
        <v>1</v>
      </c>
      <c r="U16" s="48">
        <v>1</v>
      </c>
      <c r="V16" s="48">
        <v>0</v>
      </c>
      <c r="W16" s="48">
        <v>0</v>
      </c>
      <c r="X16" s="48">
        <v>1</v>
      </c>
      <c r="Y16" s="48">
        <v>0</v>
      </c>
      <c r="Z16" s="84"/>
      <c r="AA16" s="112"/>
    </row>
    <row r="17" spans="1:27" ht="13.5">
      <c r="A17" s="112"/>
      <c r="B17" s="3"/>
      <c r="C17" s="4" t="s">
        <v>269</v>
      </c>
      <c r="D17">
        <v>1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 s="84"/>
      <c r="N17" s="112"/>
      <c r="O17" s="3" t="s">
        <v>23</v>
      </c>
      <c r="P17" s="4" t="s">
        <v>215</v>
      </c>
      <c r="Q17" s="48">
        <v>2</v>
      </c>
      <c r="R17" s="48">
        <v>2</v>
      </c>
      <c r="S17" s="48">
        <v>2</v>
      </c>
      <c r="T17" s="48">
        <v>0</v>
      </c>
      <c r="U17" s="48">
        <v>2</v>
      </c>
      <c r="V17" s="48">
        <v>0</v>
      </c>
      <c r="W17" s="48">
        <v>0</v>
      </c>
      <c r="X17" s="48">
        <v>3</v>
      </c>
      <c r="Y17" s="48">
        <v>0</v>
      </c>
      <c r="Z17" s="84"/>
      <c r="AA17" s="112"/>
    </row>
    <row r="18" spans="1:27" ht="13.5">
      <c r="A18" s="112"/>
      <c r="B18" s="3" t="s">
        <v>25</v>
      </c>
      <c r="C18" s="4" t="s">
        <v>31</v>
      </c>
      <c r="D18">
        <v>2</v>
      </c>
      <c r="E18">
        <v>1</v>
      </c>
      <c r="F18">
        <v>1</v>
      </c>
      <c r="G18">
        <v>1</v>
      </c>
      <c r="H18">
        <v>2</v>
      </c>
      <c r="I18">
        <v>1</v>
      </c>
      <c r="J18">
        <v>0</v>
      </c>
      <c r="K18">
        <v>1</v>
      </c>
      <c r="L18">
        <v>0</v>
      </c>
      <c r="M18" s="84"/>
      <c r="N18" s="112"/>
      <c r="O18" s="3"/>
      <c r="P18" s="4" t="s">
        <v>175</v>
      </c>
      <c r="Q18" s="48">
        <v>1</v>
      </c>
      <c r="R18" s="48">
        <v>1</v>
      </c>
      <c r="S18" s="48">
        <v>0</v>
      </c>
      <c r="T18" s="48">
        <v>0</v>
      </c>
      <c r="U18" s="48">
        <v>0</v>
      </c>
      <c r="V18" s="48">
        <v>0</v>
      </c>
      <c r="W18" s="48">
        <v>1</v>
      </c>
      <c r="X18" s="48">
        <v>0</v>
      </c>
      <c r="Y18" s="48">
        <v>0</v>
      </c>
      <c r="Z18" s="84"/>
      <c r="AA18" s="112"/>
    </row>
    <row r="19" spans="1:27" ht="13.5">
      <c r="A19" s="112"/>
      <c r="B19" s="3" t="s">
        <v>101</v>
      </c>
      <c r="C19" s="4" t="s">
        <v>138</v>
      </c>
      <c r="D19">
        <v>2</v>
      </c>
      <c r="E19">
        <v>1</v>
      </c>
      <c r="F19">
        <v>1</v>
      </c>
      <c r="G19">
        <v>3</v>
      </c>
      <c r="H19">
        <v>1</v>
      </c>
      <c r="I19">
        <v>1</v>
      </c>
      <c r="J19">
        <v>0</v>
      </c>
      <c r="K19">
        <v>0</v>
      </c>
      <c r="L19">
        <v>0</v>
      </c>
      <c r="M19" s="84"/>
      <c r="N19" s="112"/>
      <c r="O19" s="3" t="s">
        <v>308</v>
      </c>
      <c r="P19" s="4" t="s">
        <v>173</v>
      </c>
      <c r="Q19" s="48">
        <v>3</v>
      </c>
      <c r="R19" s="48">
        <v>2</v>
      </c>
      <c r="S19" s="48">
        <v>1</v>
      </c>
      <c r="T19" s="48">
        <v>2</v>
      </c>
      <c r="U19" s="48">
        <v>1</v>
      </c>
      <c r="V19" s="48">
        <v>1</v>
      </c>
      <c r="W19" s="48">
        <v>1</v>
      </c>
      <c r="X19" s="48">
        <v>1</v>
      </c>
      <c r="Y19" s="48">
        <v>0</v>
      </c>
      <c r="Z19" s="84"/>
      <c r="AA19" s="112"/>
    </row>
    <row r="20" spans="1:27" ht="13.5">
      <c r="A20" s="112"/>
      <c r="B20" s="3" t="s">
        <v>100</v>
      </c>
      <c r="C20" s="4" t="s">
        <v>128</v>
      </c>
      <c r="D20">
        <v>2</v>
      </c>
      <c r="E20">
        <v>0</v>
      </c>
      <c r="F20">
        <v>0</v>
      </c>
      <c r="G20">
        <v>1</v>
      </c>
      <c r="H20">
        <v>1</v>
      </c>
      <c r="I20">
        <v>2</v>
      </c>
      <c r="J20">
        <v>0</v>
      </c>
      <c r="K20">
        <v>1</v>
      </c>
      <c r="L20">
        <v>0</v>
      </c>
      <c r="M20" s="84"/>
      <c r="N20" s="112"/>
      <c r="O20" s="3" t="s">
        <v>28</v>
      </c>
      <c r="P20" s="4" t="s">
        <v>275</v>
      </c>
      <c r="Q20" s="48">
        <v>1</v>
      </c>
      <c r="R20" s="48">
        <v>0</v>
      </c>
      <c r="S20" s="48">
        <v>0</v>
      </c>
      <c r="T20" s="48">
        <v>0</v>
      </c>
      <c r="U20" s="48">
        <v>0</v>
      </c>
      <c r="V20" s="48">
        <v>1</v>
      </c>
      <c r="W20" s="48">
        <v>0</v>
      </c>
      <c r="X20" s="48">
        <v>0</v>
      </c>
      <c r="Y20" s="48">
        <v>0</v>
      </c>
      <c r="Z20" s="84"/>
      <c r="AA20" s="112"/>
    </row>
    <row r="21" spans="1:27" ht="13.5">
      <c r="A21" s="112"/>
      <c r="B21" s="3"/>
      <c r="C21" s="4"/>
      <c r="M21" s="84"/>
      <c r="N21" s="112"/>
      <c r="O21" s="3" t="s">
        <v>27</v>
      </c>
      <c r="P21" s="4" t="s">
        <v>309</v>
      </c>
      <c r="Q21" s="48">
        <v>1</v>
      </c>
      <c r="R21" s="48">
        <v>1</v>
      </c>
      <c r="S21" s="48">
        <v>0</v>
      </c>
      <c r="T21" s="48">
        <v>0</v>
      </c>
      <c r="U21" s="48">
        <v>1</v>
      </c>
      <c r="V21" s="48">
        <v>0</v>
      </c>
      <c r="W21" s="48">
        <v>1</v>
      </c>
      <c r="X21" s="48">
        <v>0</v>
      </c>
      <c r="Y21" s="48">
        <v>0</v>
      </c>
      <c r="Z21" s="84"/>
      <c r="AA21" s="112"/>
    </row>
    <row r="22" spans="1:27" ht="13.5">
      <c r="A22" s="112"/>
      <c r="B22" s="3"/>
      <c r="C22" s="4"/>
      <c r="M22" s="84"/>
      <c r="N22" s="112"/>
      <c r="O22" s="3"/>
      <c r="P22" s="4"/>
      <c r="Q22" s="48"/>
      <c r="R22" s="48"/>
      <c r="S22" s="48"/>
      <c r="T22" s="48"/>
      <c r="U22" s="48"/>
      <c r="V22" s="48"/>
      <c r="W22" s="48"/>
      <c r="X22" s="48"/>
      <c r="Y22" s="48"/>
      <c r="Z22" s="84"/>
      <c r="AA22" s="112"/>
    </row>
    <row r="23" spans="1:27" ht="13.5">
      <c r="A23" s="112"/>
      <c r="B23" s="3"/>
      <c r="C23" s="4" t="s">
        <v>281</v>
      </c>
      <c r="D23" s="1" t="s">
        <v>284</v>
      </c>
      <c r="E23" s="1" t="s">
        <v>285</v>
      </c>
      <c r="F23" s="1" t="s">
        <v>5</v>
      </c>
      <c r="G23" s="1" t="s">
        <v>7</v>
      </c>
      <c r="H23" s="1" t="s">
        <v>9</v>
      </c>
      <c r="I23" s="1" t="s">
        <v>13</v>
      </c>
      <c r="J23" s="1" t="s">
        <v>282</v>
      </c>
      <c r="K23" s="1" t="s">
        <v>283</v>
      </c>
      <c r="L23" s="1" t="s">
        <v>289</v>
      </c>
      <c r="M23" s="84"/>
      <c r="N23" s="112"/>
      <c r="O23" s="3"/>
      <c r="P23" s="4" t="s">
        <v>281</v>
      </c>
      <c r="Q23" s="1" t="s">
        <v>284</v>
      </c>
      <c r="R23" s="1" t="s">
        <v>285</v>
      </c>
      <c r="S23" s="1" t="s">
        <v>5</v>
      </c>
      <c r="T23" s="1" t="s">
        <v>7</v>
      </c>
      <c r="U23" s="1" t="s">
        <v>9</v>
      </c>
      <c r="V23" s="1" t="s">
        <v>13</v>
      </c>
      <c r="W23" s="1" t="s">
        <v>282</v>
      </c>
      <c r="X23" s="1" t="s">
        <v>283</v>
      </c>
      <c r="Y23" s="1" t="s">
        <v>289</v>
      </c>
      <c r="Z23" s="84"/>
      <c r="AA23" s="112"/>
    </row>
    <row r="24" spans="1:27" ht="13.5">
      <c r="A24" s="112"/>
      <c r="B24" s="3"/>
      <c r="C24" s="4" t="s">
        <v>458</v>
      </c>
      <c r="D24">
        <v>3</v>
      </c>
      <c r="E24">
        <v>55</v>
      </c>
      <c r="F24">
        <v>16</v>
      </c>
      <c r="G24">
        <v>3</v>
      </c>
      <c r="H24">
        <v>3</v>
      </c>
      <c r="I24">
        <v>3</v>
      </c>
      <c r="J24">
        <v>4</v>
      </c>
      <c r="K24">
        <v>4</v>
      </c>
      <c r="L24">
        <v>0</v>
      </c>
      <c r="M24" s="84"/>
      <c r="N24" s="112"/>
      <c r="O24" s="45"/>
      <c r="P24" s="4" t="s">
        <v>451</v>
      </c>
      <c r="Q24" s="48">
        <v>4</v>
      </c>
      <c r="R24" s="49">
        <v>79</v>
      </c>
      <c r="S24" s="49">
        <v>21</v>
      </c>
      <c r="T24" s="49">
        <v>5</v>
      </c>
      <c r="U24" s="49">
        <v>4</v>
      </c>
      <c r="V24" s="49">
        <v>4</v>
      </c>
      <c r="W24" s="49">
        <v>6</v>
      </c>
      <c r="X24" s="49">
        <v>3</v>
      </c>
      <c r="Y24" s="49">
        <v>0</v>
      </c>
      <c r="Z24" s="84"/>
      <c r="AA24" s="112"/>
    </row>
    <row r="25" spans="1:27" ht="13.5">
      <c r="A25" s="112"/>
      <c r="M25" s="84"/>
      <c r="N25" s="112"/>
      <c r="O25" s="3"/>
      <c r="P25" s="4"/>
      <c r="Z25" s="84"/>
      <c r="AA25" s="112"/>
    </row>
    <row r="26" spans="1:29" ht="9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</row>
    <row r="27" spans="1:27" ht="14.25" thickBot="1">
      <c r="A27" s="112"/>
      <c r="B27" t="s">
        <v>295</v>
      </c>
      <c r="N27" s="112"/>
      <c r="O27" t="s">
        <v>296</v>
      </c>
      <c r="Z27" s="84"/>
      <c r="AA27" s="112"/>
    </row>
    <row r="28" spans="1:27" ht="24.75" customHeight="1">
      <c r="A28" s="112"/>
      <c r="C28" s="6"/>
      <c r="D28" s="7">
        <v>1</v>
      </c>
      <c r="E28" s="7">
        <v>2</v>
      </c>
      <c r="F28" s="7">
        <v>3</v>
      </c>
      <c r="G28" s="7">
        <v>4</v>
      </c>
      <c r="H28" s="7">
        <v>5</v>
      </c>
      <c r="I28" s="8" t="s">
        <v>0</v>
      </c>
      <c r="J28" s="5"/>
      <c r="K28" s="2"/>
      <c r="M28" s="84"/>
      <c r="N28" s="112"/>
      <c r="P28" s="6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8" t="s">
        <v>0</v>
      </c>
      <c r="W28" s="5"/>
      <c r="X28" s="2"/>
      <c r="Z28" s="84"/>
      <c r="AA28" s="112"/>
    </row>
    <row r="29" spans="1:27" ht="24.75" customHeight="1">
      <c r="A29" s="112"/>
      <c r="C29" s="9" t="s">
        <v>298</v>
      </c>
      <c r="D29" s="10">
        <v>0</v>
      </c>
      <c r="E29" s="10">
        <v>0</v>
      </c>
      <c r="F29" s="10">
        <v>0</v>
      </c>
      <c r="G29" s="10"/>
      <c r="H29" s="10"/>
      <c r="I29" s="11">
        <v>0</v>
      </c>
      <c r="J29" s="5"/>
      <c r="K29" s="2"/>
      <c r="M29" s="84"/>
      <c r="N29" s="112"/>
      <c r="P29" s="9" t="s">
        <v>277</v>
      </c>
      <c r="Q29" s="10">
        <v>1</v>
      </c>
      <c r="R29" s="10">
        <v>1</v>
      </c>
      <c r="S29" s="10">
        <v>1</v>
      </c>
      <c r="T29" s="10"/>
      <c r="U29" s="10"/>
      <c r="V29" s="11">
        <v>3</v>
      </c>
      <c r="W29" s="5"/>
      <c r="X29" s="2"/>
      <c r="Z29" s="84"/>
      <c r="AA29" s="112"/>
    </row>
    <row r="30" spans="1:27" ht="24.75" customHeight="1" thickBot="1">
      <c r="A30" s="112"/>
      <c r="C30" s="12" t="s">
        <v>58</v>
      </c>
      <c r="D30" s="13">
        <v>6</v>
      </c>
      <c r="E30" s="13">
        <v>15</v>
      </c>
      <c r="F30" s="13" t="s">
        <v>280</v>
      </c>
      <c r="G30" s="13"/>
      <c r="H30" s="13"/>
      <c r="I30" s="14">
        <v>21</v>
      </c>
      <c r="J30" s="5"/>
      <c r="K30" s="2"/>
      <c r="M30" s="84"/>
      <c r="N30" s="112"/>
      <c r="P30" s="12" t="s">
        <v>297</v>
      </c>
      <c r="Q30" s="13">
        <v>0</v>
      </c>
      <c r="R30" s="13">
        <v>11</v>
      </c>
      <c r="S30" s="13" t="s">
        <v>280</v>
      </c>
      <c r="T30" s="13"/>
      <c r="U30" s="13"/>
      <c r="V30" s="14">
        <v>11</v>
      </c>
      <c r="W30" s="5"/>
      <c r="X30" s="2"/>
      <c r="Z30" s="84"/>
      <c r="AA30" s="112"/>
    </row>
    <row r="31" spans="1:27" ht="13.5">
      <c r="A31" s="112"/>
      <c r="M31" s="84"/>
      <c r="N31" s="112"/>
      <c r="Z31" s="84"/>
      <c r="AA31" s="112"/>
    </row>
    <row r="32" spans="1:27" ht="13.5">
      <c r="A32" s="112"/>
      <c r="C32" t="s">
        <v>3</v>
      </c>
      <c r="D32" t="s">
        <v>83</v>
      </c>
      <c r="M32" s="84"/>
      <c r="N32" s="112"/>
      <c r="P32" t="s">
        <v>3</v>
      </c>
      <c r="Q32" t="s">
        <v>276</v>
      </c>
      <c r="Z32" s="84"/>
      <c r="AA32" s="112"/>
    </row>
    <row r="33" spans="1:27" ht="13.5">
      <c r="A33" s="112"/>
      <c r="C33" t="s">
        <v>2</v>
      </c>
      <c r="D33" t="s">
        <v>301</v>
      </c>
      <c r="M33" s="84"/>
      <c r="N33" s="112"/>
      <c r="P33" t="s">
        <v>2</v>
      </c>
      <c r="Q33" t="s">
        <v>204</v>
      </c>
      <c r="Z33" s="84"/>
      <c r="AA33" s="112"/>
    </row>
    <row r="34" spans="1:27" ht="13.5">
      <c r="A34" s="112"/>
      <c r="M34" s="84"/>
      <c r="N34" s="112"/>
      <c r="Z34" s="84"/>
      <c r="AA34" s="112"/>
    </row>
    <row r="35" spans="1:27" ht="13.5">
      <c r="A35" s="112"/>
      <c r="C35" s="1" t="s">
        <v>4</v>
      </c>
      <c r="D35" s="1" t="s">
        <v>5</v>
      </c>
      <c r="E35" s="1" t="s">
        <v>6</v>
      </c>
      <c r="F35" s="1" t="s">
        <v>7</v>
      </c>
      <c r="G35" s="1" t="s">
        <v>8</v>
      </c>
      <c r="H35" s="1" t="s">
        <v>11</v>
      </c>
      <c r="I35" s="1" t="s">
        <v>9</v>
      </c>
      <c r="J35" s="1" t="s">
        <v>13</v>
      </c>
      <c r="K35" s="1" t="s">
        <v>10</v>
      </c>
      <c r="L35" s="1" t="s">
        <v>12</v>
      </c>
      <c r="M35" s="84"/>
      <c r="N35" s="112"/>
      <c r="P35" s="1" t="s">
        <v>4</v>
      </c>
      <c r="Q35" s="1" t="s">
        <v>5</v>
      </c>
      <c r="R35" s="1" t="s">
        <v>6</v>
      </c>
      <c r="S35" s="1" t="s">
        <v>7</v>
      </c>
      <c r="T35" s="1" t="s">
        <v>8</v>
      </c>
      <c r="U35" s="1" t="s">
        <v>11</v>
      </c>
      <c r="V35" s="1" t="s">
        <v>9</v>
      </c>
      <c r="W35" s="1" t="s">
        <v>13</v>
      </c>
      <c r="X35" s="1" t="s">
        <v>10</v>
      </c>
      <c r="Y35" s="1" t="s">
        <v>12</v>
      </c>
      <c r="Z35" s="84"/>
      <c r="AA35" s="112"/>
    </row>
    <row r="36" spans="1:27" ht="13.5">
      <c r="A36" s="112"/>
      <c r="B36" s="3" t="s">
        <v>27</v>
      </c>
      <c r="C36" s="4" t="s">
        <v>18</v>
      </c>
      <c r="D36">
        <v>4</v>
      </c>
      <c r="E36">
        <v>4</v>
      </c>
      <c r="F36">
        <v>1</v>
      </c>
      <c r="G36">
        <v>2</v>
      </c>
      <c r="H36">
        <v>1</v>
      </c>
      <c r="I36">
        <v>0</v>
      </c>
      <c r="J36">
        <v>0</v>
      </c>
      <c r="K36">
        <v>3</v>
      </c>
      <c r="L36">
        <v>0</v>
      </c>
      <c r="M36" s="84"/>
      <c r="N36" s="112"/>
      <c r="O36" s="3" t="s">
        <v>109</v>
      </c>
      <c r="P36" s="4" t="s">
        <v>310</v>
      </c>
      <c r="Q36" s="49">
        <v>2</v>
      </c>
      <c r="R36" s="49">
        <v>2</v>
      </c>
      <c r="S36" s="49">
        <v>1</v>
      </c>
      <c r="T36" s="49">
        <v>0</v>
      </c>
      <c r="U36" s="49">
        <v>1</v>
      </c>
      <c r="V36" s="49">
        <v>0</v>
      </c>
      <c r="W36" s="49">
        <v>1</v>
      </c>
      <c r="X36" s="49">
        <v>1</v>
      </c>
      <c r="Y36" s="49">
        <v>0</v>
      </c>
      <c r="Z36" s="84"/>
      <c r="AA36" s="112"/>
    </row>
    <row r="37" spans="1:27" ht="13.5">
      <c r="A37" s="112"/>
      <c r="B37" s="3" t="s">
        <v>99</v>
      </c>
      <c r="C37" s="4" t="s">
        <v>62</v>
      </c>
      <c r="D37">
        <v>4</v>
      </c>
      <c r="E37">
        <v>4</v>
      </c>
      <c r="F37">
        <v>1</v>
      </c>
      <c r="G37">
        <v>1</v>
      </c>
      <c r="H37">
        <v>3</v>
      </c>
      <c r="I37">
        <v>0</v>
      </c>
      <c r="J37">
        <v>0</v>
      </c>
      <c r="K37">
        <v>3</v>
      </c>
      <c r="L37">
        <v>0</v>
      </c>
      <c r="M37" s="84"/>
      <c r="N37" s="112"/>
      <c r="O37" s="3" t="s">
        <v>25</v>
      </c>
      <c r="P37" s="4" t="s">
        <v>311</v>
      </c>
      <c r="Q37" s="49">
        <v>2</v>
      </c>
      <c r="R37" s="49">
        <v>2</v>
      </c>
      <c r="S37" s="49">
        <v>2</v>
      </c>
      <c r="T37" s="49">
        <v>1</v>
      </c>
      <c r="U37" s="49">
        <v>1</v>
      </c>
      <c r="V37" s="49">
        <v>0</v>
      </c>
      <c r="W37" s="49">
        <v>0</v>
      </c>
      <c r="X37" s="49">
        <v>1</v>
      </c>
      <c r="Y37" s="49">
        <v>1</v>
      </c>
      <c r="Z37" s="84"/>
      <c r="AA37" s="112"/>
    </row>
    <row r="38" spans="1:27" ht="13.5">
      <c r="A38" s="112"/>
      <c r="B38" s="3" t="s">
        <v>332</v>
      </c>
      <c r="C38" s="4" t="s">
        <v>20</v>
      </c>
      <c r="D38">
        <v>3</v>
      </c>
      <c r="E38">
        <v>3</v>
      </c>
      <c r="F38">
        <v>2</v>
      </c>
      <c r="G38">
        <v>3</v>
      </c>
      <c r="H38">
        <v>3</v>
      </c>
      <c r="I38">
        <v>0</v>
      </c>
      <c r="J38">
        <v>0</v>
      </c>
      <c r="K38">
        <v>2</v>
      </c>
      <c r="L38">
        <v>0</v>
      </c>
      <c r="M38" s="84"/>
      <c r="N38" s="112"/>
      <c r="O38" s="3" t="s">
        <v>23</v>
      </c>
      <c r="P38" s="4" t="s">
        <v>312</v>
      </c>
      <c r="Q38" s="49">
        <v>2</v>
      </c>
      <c r="R38" s="49">
        <v>2</v>
      </c>
      <c r="S38" s="49">
        <v>0</v>
      </c>
      <c r="T38" s="49">
        <v>0</v>
      </c>
      <c r="U38" s="49">
        <v>0</v>
      </c>
      <c r="V38" s="49">
        <v>0</v>
      </c>
      <c r="W38" s="49">
        <v>2</v>
      </c>
      <c r="X38" s="49">
        <v>0</v>
      </c>
      <c r="Y38" s="49">
        <v>0</v>
      </c>
      <c r="Z38" s="84"/>
      <c r="AA38" s="112"/>
    </row>
    <row r="39" spans="1:27" ht="13.5">
      <c r="A39" s="112"/>
      <c r="B39" s="3" t="s">
        <v>37</v>
      </c>
      <c r="C39" s="4" t="s">
        <v>21</v>
      </c>
      <c r="D39">
        <v>3</v>
      </c>
      <c r="E39">
        <v>3</v>
      </c>
      <c r="F39">
        <v>2</v>
      </c>
      <c r="G39">
        <v>3</v>
      </c>
      <c r="H39">
        <v>3</v>
      </c>
      <c r="I39">
        <v>0</v>
      </c>
      <c r="J39">
        <v>0</v>
      </c>
      <c r="K39">
        <v>4</v>
      </c>
      <c r="L39">
        <v>0</v>
      </c>
      <c r="M39" s="84"/>
      <c r="N39" s="112"/>
      <c r="O39" s="3" t="s">
        <v>26</v>
      </c>
      <c r="P39" s="4" t="s">
        <v>169</v>
      </c>
      <c r="Q39" s="49">
        <v>2</v>
      </c>
      <c r="R39" s="49">
        <v>1</v>
      </c>
      <c r="S39" s="49">
        <v>1</v>
      </c>
      <c r="T39" s="49">
        <v>1</v>
      </c>
      <c r="U39" s="49">
        <v>0</v>
      </c>
      <c r="V39" s="49">
        <v>1</v>
      </c>
      <c r="W39" s="49">
        <v>0</v>
      </c>
      <c r="X39" s="49">
        <v>1</v>
      </c>
      <c r="Y39" s="49">
        <v>0</v>
      </c>
      <c r="Z39" s="84"/>
      <c r="AA39" s="112"/>
    </row>
    <row r="40" spans="1:27" ht="13.5">
      <c r="A40" s="112"/>
      <c r="B40" s="3" t="s">
        <v>79</v>
      </c>
      <c r="C40" s="4" t="s">
        <v>134</v>
      </c>
      <c r="D40">
        <v>3</v>
      </c>
      <c r="E40">
        <v>3</v>
      </c>
      <c r="F40">
        <v>1</v>
      </c>
      <c r="G40">
        <v>2</v>
      </c>
      <c r="H40">
        <v>2</v>
      </c>
      <c r="I40">
        <v>0</v>
      </c>
      <c r="J40">
        <v>1</v>
      </c>
      <c r="K40">
        <v>3</v>
      </c>
      <c r="L40">
        <v>0</v>
      </c>
      <c r="M40" s="84"/>
      <c r="N40" s="112"/>
      <c r="O40" s="3" t="s">
        <v>37</v>
      </c>
      <c r="P40" s="4" t="s">
        <v>313</v>
      </c>
      <c r="Q40" s="49">
        <v>2</v>
      </c>
      <c r="R40" s="49">
        <v>2</v>
      </c>
      <c r="S40" s="49">
        <v>0</v>
      </c>
      <c r="T40" s="49">
        <v>0</v>
      </c>
      <c r="U40" s="49">
        <v>0</v>
      </c>
      <c r="V40" s="49">
        <v>0</v>
      </c>
      <c r="W40" s="49">
        <v>2</v>
      </c>
      <c r="X40" s="49">
        <v>0</v>
      </c>
      <c r="Y40" s="49">
        <v>0</v>
      </c>
      <c r="Z40" s="84"/>
      <c r="AA40" s="112"/>
    </row>
    <row r="41" spans="1:27" ht="13.5">
      <c r="A41" s="112"/>
      <c r="B41" s="3" t="s">
        <v>97</v>
      </c>
      <c r="C41" s="4" t="s">
        <v>262</v>
      </c>
      <c r="D41">
        <v>3</v>
      </c>
      <c r="E41">
        <v>3</v>
      </c>
      <c r="F41">
        <v>0</v>
      </c>
      <c r="G41">
        <v>1</v>
      </c>
      <c r="H41">
        <v>2</v>
      </c>
      <c r="I41">
        <v>0</v>
      </c>
      <c r="J41">
        <v>0</v>
      </c>
      <c r="K41">
        <v>3</v>
      </c>
      <c r="L41">
        <v>0</v>
      </c>
      <c r="M41" s="84"/>
      <c r="N41" s="112"/>
      <c r="O41" s="3" t="s">
        <v>24</v>
      </c>
      <c r="P41" s="4" t="s">
        <v>314</v>
      </c>
      <c r="Q41" s="49">
        <v>2</v>
      </c>
      <c r="R41" s="49">
        <v>2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1</v>
      </c>
      <c r="Z41" s="84"/>
      <c r="AA41" s="112"/>
    </row>
    <row r="42" spans="1:27" ht="13.5">
      <c r="A42" s="112"/>
      <c r="B42" s="3" t="s">
        <v>25</v>
      </c>
      <c r="C42" s="4" t="s">
        <v>31</v>
      </c>
      <c r="D42">
        <v>3</v>
      </c>
      <c r="E42">
        <v>2</v>
      </c>
      <c r="F42">
        <v>0</v>
      </c>
      <c r="G42">
        <v>1</v>
      </c>
      <c r="H42">
        <v>2</v>
      </c>
      <c r="I42">
        <v>1</v>
      </c>
      <c r="J42">
        <v>0</v>
      </c>
      <c r="K42">
        <v>2</v>
      </c>
      <c r="L42">
        <v>0</v>
      </c>
      <c r="M42" s="84"/>
      <c r="N42" s="112"/>
      <c r="O42" s="3" t="s">
        <v>66</v>
      </c>
      <c r="P42" s="4" t="s">
        <v>315</v>
      </c>
      <c r="Q42" s="49">
        <v>1</v>
      </c>
      <c r="R42" s="49">
        <v>1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84"/>
      <c r="AA42" s="112"/>
    </row>
    <row r="43" spans="1:27" ht="13.5">
      <c r="A43" s="112"/>
      <c r="B43" s="3" t="s">
        <v>101</v>
      </c>
      <c r="C43" s="4" t="s">
        <v>138</v>
      </c>
      <c r="D43">
        <v>3</v>
      </c>
      <c r="E43">
        <v>1</v>
      </c>
      <c r="F43">
        <v>0</v>
      </c>
      <c r="G43">
        <v>1</v>
      </c>
      <c r="H43">
        <v>3</v>
      </c>
      <c r="I43">
        <v>2</v>
      </c>
      <c r="J43">
        <v>0</v>
      </c>
      <c r="K43">
        <v>1</v>
      </c>
      <c r="L43">
        <v>0</v>
      </c>
      <c r="M43" s="84"/>
      <c r="N43" s="112"/>
      <c r="O43" s="3" t="s">
        <v>36</v>
      </c>
      <c r="P43" s="4" t="s">
        <v>173</v>
      </c>
      <c r="Q43" s="49">
        <v>1</v>
      </c>
      <c r="R43" s="49">
        <v>1</v>
      </c>
      <c r="S43" s="49">
        <v>0</v>
      </c>
      <c r="T43" s="49">
        <v>0</v>
      </c>
      <c r="U43" s="49">
        <v>1</v>
      </c>
      <c r="V43" s="49">
        <v>0</v>
      </c>
      <c r="W43" s="49">
        <v>0</v>
      </c>
      <c r="X43" s="49">
        <v>1</v>
      </c>
      <c r="Y43" s="49">
        <v>1</v>
      </c>
      <c r="Z43" s="84"/>
      <c r="AA43" s="112"/>
    </row>
    <row r="44" spans="1:27" ht="13.5">
      <c r="A44" s="112"/>
      <c r="B44" s="3" t="s">
        <v>100</v>
      </c>
      <c r="C44" s="4" t="s">
        <v>128</v>
      </c>
      <c r="D44">
        <v>1</v>
      </c>
      <c r="E44">
        <v>1</v>
      </c>
      <c r="F44">
        <v>1</v>
      </c>
      <c r="G44">
        <v>1</v>
      </c>
      <c r="H44">
        <v>0</v>
      </c>
      <c r="I44">
        <v>0</v>
      </c>
      <c r="J44">
        <v>0</v>
      </c>
      <c r="K44">
        <v>1</v>
      </c>
      <c r="L44">
        <v>0</v>
      </c>
      <c r="M44" s="84"/>
      <c r="N44" s="112"/>
      <c r="O44" s="3" t="s">
        <v>28</v>
      </c>
      <c r="P44" s="4" t="s">
        <v>275</v>
      </c>
      <c r="Q44" s="49">
        <v>1</v>
      </c>
      <c r="R44" s="49">
        <v>1</v>
      </c>
      <c r="S44" s="49">
        <v>0</v>
      </c>
      <c r="T44" s="49">
        <v>1</v>
      </c>
      <c r="U44" s="49">
        <v>0</v>
      </c>
      <c r="V44" s="49">
        <v>0</v>
      </c>
      <c r="W44" s="49">
        <v>0</v>
      </c>
      <c r="X44" s="49">
        <v>1</v>
      </c>
      <c r="Y44" s="49">
        <v>0</v>
      </c>
      <c r="Z44" s="84"/>
      <c r="AA44" s="112"/>
    </row>
    <row r="45" spans="1:27" ht="13.5">
      <c r="A45" s="112"/>
      <c r="C45" s="4" t="s">
        <v>269</v>
      </c>
      <c r="D45">
        <v>2</v>
      </c>
      <c r="E45">
        <v>2</v>
      </c>
      <c r="F45">
        <v>2</v>
      </c>
      <c r="G45">
        <v>2</v>
      </c>
      <c r="H45">
        <v>2</v>
      </c>
      <c r="I45">
        <v>0</v>
      </c>
      <c r="J45">
        <v>0</v>
      </c>
      <c r="K45">
        <v>1</v>
      </c>
      <c r="L45">
        <v>0</v>
      </c>
      <c r="M45" s="84"/>
      <c r="N45" s="112"/>
      <c r="O45" s="3"/>
      <c r="P45" s="4"/>
      <c r="Q45" s="47"/>
      <c r="R45" s="47"/>
      <c r="S45" s="47"/>
      <c r="T45" s="47"/>
      <c r="U45" s="47"/>
      <c r="V45" s="47"/>
      <c r="W45" s="47"/>
      <c r="X45" s="47"/>
      <c r="Y45" s="47"/>
      <c r="Z45" s="84"/>
      <c r="AA45" s="112"/>
    </row>
    <row r="46" spans="1:27" ht="13.5">
      <c r="A46" s="112"/>
      <c r="C46" s="4"/>
      <c r="M46" s="84"/>
      <c r="N46" s="112"/>
      <c r="O46" s="3"/>
      <c r="P46" s="4"/>
      <c r="Q46" s="47"/>
      <c r="R46" s="47"/>
      <c r="S46" s="47"/>
      <c r="T46" s="47"/>
      <c r="U46" s="47"/>
      <c r="V46" s="47"/>
      <c r="W46" s="47"/>
      <c r="X46" s="47"/>
      <c r="Y46" s="47"/>
      <c r="Z46" s="84"/>
      <c r="AA46" s="112"/>
    </row>
    <row r="47" spans="1:27" ht="13.5">
      <c r="A47" s="112"/>
      <c r="C47" s="4" t="s">
        <v>281</v>
      </c>
      <c r="D47" s="1" t="s">
        <v>284</v>
      </c>
      <c r="E47" s="1" t="s">
        <v>285</v>
      </c>
      <c r="F47" s="1" t="s">
        <v>5</v>
      </c>
      <c r="G47" s="1" t="s">
        <v>7</v>
      </c>
      <c r="H47" s="1" t="s">
        <v>9</v>
      </c>
      <c r="I47" s="1" t="s">
        <v>13</v>
      </c>
      <c r="J47" s="1" t="s">
        <v>282</v>
      </c>
      <c r="K47" s="1" t="s">
        <v>283</v>
      </c>
      <c r="L47" s="1" t="s">
        <v>289</v>
      </c>
      <c r="M47" s="84"/>
      <c r="N47" s="112"/>
      <c r="P47" s="4" t="s">
        <v>281</v>
      </c>
      <c r="Q47" s="1" t="s">
        <v>284</v>
      </c>
      <c r="R47" s="1" t="s">
        <v>285</v>
      </c>
      <c r="S47" s="1" t="s">
        <v>5</v>
      </c>
      <c r="T47" s="1" t="s">
        <v>7</v>
      </c>
      <c r="U47" s="1" t="s">
        <v>9</v>
      </c>
      <c r="V47" s="1" t="s">
        <v>13</v>
      </c>
      <c r="W47" s="1" t="s">
        <v>282</v>
      </c>
      <c r="X47" s="1" t="s">
        <v>283</v>
      </c>
      <c r="Y47" s="1" t="s">
        <v>289</v>
      </c>
      <c r="Z47" s="84"/>
      <c r="AA47" s="112"/>
    </row>
    <row r="48" spans="1:27" ht="13.5">
      <c r="A48" s="112"/>
      <c r="C48" s="4" t="s">
        <v>450</v>
      </c>
      <c r="D48">
        <v>3</v>
      </c>
      <c r="E48">
        <v>54</v>
      </c>
      <c r="F48">
        <v>11</v>
      </c>
      <c r="G48">
        <v>0</v>
      </c>
      <c r="H48">
        <v>2</v>
      </c>
      <c r="I48">
        <v>7</v>
      </c>
      <c r="J48">
        <v>0</v>
      </c>
      <c r="K48">
        <v>0</v>
      </c>
      <c r="L48">
        <v>1</v>
      </c>
      <c r="M48" s="84"/>
      <c r="N48" s="112"/>
      <c r="P48" s="4" t="s">
        <v>457</v>
      </c>
      <c r="Q48" s="48">
        <v>2</v>
      </c>
      <c r="R48" s="49">
        <v>90</v>
      </c>
      <c r="S48" s="49">
        <v>19</v>
      </c>
      <c r="T48" s="49">
        <v>6</v>
      </c>
      <c r="U48" s="49">
        <v>5</v>
      </c>
      <c r="V48" s="49">
        <v>2</v>
      </c>
      <c r="W48" s="49">
        <v>11</v>
      </c>
      <c r="X48" s="49">
        <v>6</v>
      </c>
      <c r="Y48" s="49">
        <v>2</v>
      </c>
      <c r="Z48" s="84"/>
      <c r="AA48" s="112"/>
    </row>
    <row r="49" spans="1:27" ht="13.5">
      <c r="A49" s="112"/>
      <c r="M49" s="84"/>
      <c r="N49" s="112"/>
      <c r="Z49" s="84"/>
      <c r="AA49" s="112"/>
    </row>
    <row r="50" spans="1:29" ht="9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</row>
    <row r="51" spans="1:27" ht="14.25" thickBot="1">
      <c r="A51" s="112"/>
      <c r="B51" t="s">
        <v>303</v>
      </c>
      <c r="N51" s="112"/>
      <c r="O51" t="s">
        <v>304</v>
      </c>
      <c r="AA51" s="112"/>
    </row>
    <row r="52" spans="1:27" ht="24.75" customHeight="1">
      <c r="A52" s="112"/>
      <c r="C52" s="6"/>
      <c r="D52" s="7">
        <v>1</v>
      </c>
      <c r="E52" s="7">
        <v>2</v>
      </c>
      <c r="F52" s="7">
        <v>3</v>
      </c>
      <c r="G52" s="7">
        <v>4</v>
      </c>
      <c r="H52" s="7">
        <v>5</v>
      </c>
      <c r="I52" s="8" t="s">
        <v>0</v>
      </c>
      <c r="J52" s="5"/>
      <c r="K52" s="2"/>
      <c r="M52" s="84"/>
      <c r="N52" s="112"/>
      <c r="P52" s="6"/>
      <c r="Q52" s="7">
        <v>1</v>
      </c>
      <c r="R52" s="7">
        <v>2</v>
      </c>
      <c r="S52" s="7">
        <v>3</v>
      </c>
      <c r="T52" s="7">
        <v>4</v>
      </c>
      <c r="U52" s="7">
        <v>5</v>
      </c>
      <c r="V52" s="8" t="s">
        <v>0</v>
      </c>
      <c r="W52" s="5"/>
      <c r="X52" s="2"/>
      <c r="Z52" s="84"/>
      <c r="AA52" s="112"/>
    </row>
    <row r="53" spans="1:27" ht="24.75" customHeight="1">
      <c r="A53" s="112"/>
      <c r="C53" s="9" t="s">
        <v>106</v>
      </c>
      <c r="D53" s="10">
        <v>6</v>
      </c>
      <c r="E53" s="10">
        <v>3</v>
      </c>
      <c r="F53" s="10">
        <v>0</v>
      </c>
      <c r="G53" s="10">
        <v>0</v>
      </c>
      <c r="H53" s="10">
        <v>0</v>
      </c>
      <c r="I53" s="11">
        <v>9</v>
      </c>
      <c r="J53" s="5"/>
      <c r="K53" s="2"/>
      <c r="M53" s="84"/>
      <c r="N53" s="112"/>
      <c r="P53" s="9" t="s">
        <v>316</v>
      </c>
      <c r="Q53" s="10">
        <v>3</v>
      </c>
      <c r="R53" s="10">
        <v>3</v>
      </c>
      <c r="S53" s="10">
        <v>1</v>
      </c>
      <c r="T53" s="10">
        <v>4</v>
      </c>
      <c r="U53" s="10"/>
      <c r="V53" s="11">
        <v>11</v>
      </c>
      <c r="W53" s="5"/>
      <c r="X53" s="2"/>
      <c r="Z53" s="84"/>
      <c r="AA53" s="112"/>
    </row>
    <row r="54" spans="1:27" ht="24.75" customHeight="1" thickBot="1">
      <c r="A54" s="112"/>
      <c r="C54" s="12" t="s">
        <v>339</v>
      </c>
      <c r="D54" s="13">
        <v>4</v>
      </c>
      <c r="E54" s="13">
        <v>0</v>
      </c>
      <c r="F54" s="13">
        <v>4</v>
      </c>
      <c r="G54" s="13">
        <v>3</v>
      </c>
      <c r="H54" s="13" t="s">
        <v>342</v>
      </c>
      <c r="I54" s="14">
        <v>11</v>
      </c>
      <c r="J54" s="5"/>
      <c r="K54" s="2"/>
      <c r="M54" s="84"/>
      <c r="N54" s="112"/>
      <c r="P54" s="12" t="s">
        <v>317</v>
      </c>
      <c r="Q54" s="13">
        <v>3</v>
      </c>
      <c r="R54" s="13">
        <v>1</v>
      </c>
      <c r="S54" s="13">
        <v>7</v>
      </c>
      <c r="T54" s="13" t="s">
        <v>318</v>
      </c>
      <c r="U54" s="13"/>
      <c r="V54" s="14">
        <v>12</v>
      </c>
      <c r="W54" s="5"/>
      <c r="X54" s="2"/>
      <c r="Z54" s="84"/>
      <c r="AA54" s="112"/>
    </row>
    <row r="55" spans="1:27" ht="13.5">
      <c r="A55" s="112"/>
      <c r="M55" s="84"/>
      <c r="N55" s="112"/>
      <c r="Z55" s="84"/>
      <c r="AA55" s="112"/>
    </row>
    <row r="56" spans="1:27" ht="13.5">
      <c r="A56" s="112"/>
      <c r="C56" t="s">
        <v>3</v>
      </c>
      <c r="D56" t="s">
        <v>340</v>
      </c>
      <c r="M56" s="84"/>
      <c r="N56" s="112"/>
      <c r="P56" t="s">
        <v>3</v>
      </c>
      <c r="Q56" t="s">
        <v>276</v>
      </c>
      <c r="Z56" s="84"/>
      <c r="AA56" s="112"/>
    </row>
    <row r="57" spans="1:27" ht="13.5">
      <c r="A57" s="112"/>
      <c r="C57" t="s">
        <v>1</v>
      </c>
      <c r="D57" t="s">
        <v>341</v>
      </c>
      <c r="M57" s="84"/>
      <c r="N57" s="112"/>
      <c r="P57" t="s">
        <v>2</v>
      </c>
      <c r="Q57" t="s">
        <v>322</v>
      </c>
      <c r="Z57" s="84"/>
      <c r="AA57" s="112"/>
    </row>
    <row r="58" spans="1:27" ht="13.5">
      <c r="A58" s="112"/>
      <c r="M58" s="84"/>
      <c r="N58" s="112"/>
      <c r="Z58" s="84"/>
      <c r="AA58" s="112"/>
    </row>
    <row r="59" spans="1:27" ht="13.5">
      <c r="A59" s="112"/>
      <c r="C59" s="1" t="s">
        <v>4</v>
      </c>
      <c r="D59" s="1" t="s">
        <v>5</v>
      </c>
      <c r="E59" s="1" t="s">
        <v>6</v>
      </c>
      <c r="F59" s="1" t="s">
        <v>7</v>
      </c>
      <c r="G59" s="1" t="s">
        <v>8</v>
      </c>
      <c r="H59" s="1" t="s">
        <v>11</v>
      </c>
      <c r="I59" s="1" t="s">
        <v>9</v>
      </c>
      <c r="J59" s="1" t="s">
        <v>13</v>
      </c>
      <c r="K59" s="1" t="s">
        <v>10</v>
      </c>
      <c r="L59" s="1" t="s">
        <v>12</v>
      </c>
      <c r="M59" s="84"/>
      <c r="N59" s="112"/>
      <c r="P59" s="1" t="s">
        <v>4</v>
      </c>
      <c r="Q59" s="1" t="s">
        <v>5</v>
      </c>
      <c r="R59" s="1" t="s">
        <v>6</v>
      </c>
      <c r="S59" s="1" t="s">
        <v>7</v>
      </c>
      <c r="T59" s="1" t="s">
        <v>8</v>
      </c>
      <c r="U59" s="1" t="s">
        <v>11</v>
      </c>
      <c r="V59" s="1" t="s">
        <v>9</v>
      </c>
      <c r="W59" s="1" t="s">
        <v>13</v>
      </c>
      <c r="X59" s="1" t="s">
        <v>10</v>
      </c>
      <c r="Y59" s="1" t="s">
        <v>12</v>
      </c>
      <c r="Z59" s="84"/>
      <c r="AA59" s="112"/>
    </row>
    <row r="60" spans="1:27" ht="13.5">
      <c r="A60" s="112"/>
      <c r="B60" s="3" t="s">
        <v>27</v>
      </c>
      <c r="C60" s="4" t="s">
        <v>18</v>
      </c>
      <c r="D60">
        <v>4</v>
      </c>
      <c r="E60">
        <v>3</v>
      </c>
      <c r="F60">
        <v>2</v>
      </c>
      <c r="G60">
        <v>1</v>
      </c>
      <c r="H60">
        <v>1</v>
      </c>
      <c r="I60">
        <v>1</v>
      </c>
      <c r="J60">
        <v>0</v>
      </c>
      <c r="K60">
        <v>1</v>
      </c>
      <c r="L60">
        <v>0</v>
      </c>
      <c r="M60" s="84"/>
      <c r="N60" s="112"/>
      <c r="O60" s="3" t="s">
        <v>109</v>
      </c>
      <c r="P60" s="4" t="s">
        <v>310</v>
      </c>
      <c r="Q60" s="49">
        <v>4</v>
      </c>
      <c r="R60" s="49">
        <v>4</v>
      </c>
      <c r="S60" s="49">
        <v>2</v>
      </c>
      <c r="T60" s="49">
        <v>2</v>
      </c>
      <c r="U60" s="49">
        <v>2</v>
      </c>
      <c r="V60" s="49">
        <v>0</v>
      </c>
      <c r="W60" s="49">
        <v>0</v>
      </c>
      <c r="X60" s="49">
        <v>3</v>
      </c>
      <c r="Y60" s="49">
        <v>2</v>
      </c>
      <c r="Z60" s="84"/>
      <c r="AA60" s="112"/>
    </row>
    <row r="61" spans="1:27" ht="13.5">
      <c r="A61" s="112"/>
      <c r="B61" s="3" t="s">
        <v>99</v>
      </c>
      <c r="C61" s="4" t="s">
        <v>62</v>
      </c>
      <c r="D61">
        <v>3</v>
      </c>
      <c r="E61">
        <v>3</v>
      </c>
      <c r="F61">
        <v>2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 s="84"/>
      <c r="N61" s="112"/>
      <c r="O61" s="3" t="s">
        <v>25</v>
      </c>
      <c r="P61" s="4" t="s">
        <v>311</v>
      </c>
      <c r="Q61" s="49">
        <v>4</v>
      </c>
      <c r="R61" s="49">
        <v>4</v>
      </c>
      <c r="S61" s="49">
        <v>2</v>
      </c>
      <c r="T61" s="49">
        <v>1</v>
      </c>
      <c r="U61" s="49">
        <v>2</v>
      </c>
      <c r="V61" s="49">
        <v>0</v>
      </c>
      <c r="W61" s="49">
        <v>1</v>
      </c>
      <c r="X61" s="49">
        <v>2</v>
      </c>
      <c r="Y61" s="49">
        <v>2</v>
      </c>
      <c r="Z61" s="84"/>
      <c r="AA61" s="112"/>
    </row>
    <row r="62" spans="1:27" ht="13.5">
      <c r="A62" s="112"/>
      <c r="B62" s="3" t="s">
        <v>332</v>
      </c>
      <c r="C62" s="4" t="s">
        <v>20</v>
      </c>
      <c r="D62">
        <v>3</v>
      </c>
      <c r="E62">
        <v>3</v>
      </c>
      <c r="F62">
        <v>1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 s="84"/>
      <c r="N62" s="112"/>
      <c r="O62" s="3" t="s">
        <v>23</v>
      </c>
      <c r="P62" s="4" t="s">
        <v>312</v>
      </c>
      <c r="Q62" s="49">
        <v>4</v>
      </c>
      <c r="R62" s="49">
        <v>4</v>
      </c>
      <c r="S62" s="49">
        <v>2</v>
      </c>
      <c r="T62" s="49">
        <v>1</v>
      </c>
      <c r="U62" s="49">
        <v>4</v>
      </c>
      <c r="V62" s="49">
        <v>0</v>
      </c>
      <c r="W62" s="49">
        <v>1</v>
      </c>
      <c r="X62" s="49">
        <v>3</v>
      </c>
      <c r="Y62" s="49">
        <v>0</v>
      </c>
      <c r="Z62" s="84"/>
      <c r="AA62" s="112"/>
    </row>
    <row r="63" spans="1:27" ht="13.5">
      <c r="A63" s="112"/>
      <c r="B63" s="3" t="s">
        <v>37</v>
      </c>
      <c r="C63" s="4" t="s">
        <v>21</v>
      </c>
      <c r="D63">
        <v>3</v>
      </c>
      <c r="E63">
        <v>3</v>
      </c>
      <c r="F63">
        <v>1</v>
      </c>
      <c r="G63">
        <v>0</v>
      </c>
      <c r="H63">
        <v>1</v>
      </c>
      <c r="I63">
        <v>0</v>
      </c>
      <c r="J63">
        <v>1</v>
      </c>
      <c r="K63">
        <v>0</v>
      </c>
      <c r="L63">
        <v>1</v>
      </c>
      <c r="M63" s="84"/>
      <c r="N63" s="112"/>
      <c r="O63" s="3" t="s">
        <v>26</v>
      </c>
      <c r="P63" s="4" t="s">
        <v>169</v>
      </c>
      <c r="Q63" s="49">
        <v>4</v>
      </c>
      <c r="R63" s="49">
        <v>3</v>
      </c>
      <c r="S63" s="49">
        <v>3</v>
      </c>
      <c r="T63" s="49">
        <v>3</v>
      </c>
      <c r="U63" s="49">
        <v>1</v>
      </c>
      <c r="V63" s="49">
        <v>1</v>
      </c>
      <c r="W63" s="49">
        <v>0</v>
      </c>
      <c r="X63" s="49">
        <v>2</v>
      </c>
      <c r="Y63" s="49">
        <v>0</v>
      </c>
      <c r="Z63" s="84"/>
      <c r="AA63" s="112"/>
    </row>
    <row r="64" spans="1:27" ht="13.5">
      <c r="A64" s="112"/>
      <c r="B64" s="3" t="s">
        <v>79</v>
      </c>
      <c r="C64" s="4" t="s">
        <v>134</v>
      </c>
      <c r="D64">
        <v>3</v>
      </c>
      <c r="E64">
        <v>3</v>
      </c>
      <c r="F64">
        <v>2</v>
      </c>
      <c r="G64">
        <v>1</v>
      </c>
      <c r="H64">
        <v>3</v>
      </c>
      <c r="I64">
        <v>0</v>
      </c>
      <c r="J64">
        <v>0</v>
      </c>
      <c r="K64">
        <v>0</v>
      </c>
      <c r="L64">
        <v>0</v>
      </c>
      <c r="M64" s="84"/>
      <c r="N64" s="112"/>
      <c r="O64" s="3" t="s">
        <v>37</v>
      </c>
      <c r="P64" s="4" t="s">
        <v>313</v>
      </c>
      <c r="Q64" s="49">
        <v>4</v>
      </c>
      <c r="R64" s="49">
        <v>2</v>
      </c>
      <c r="S64" s="49">
        <v>1</v>
      </c>
      <c r="T64" s="49">
        <v>1</v>
      </c>
      <c r="U64" s="49">
        <v>0</v>
      </c>
      <c r="V64" s="49">
        <v>2</v>
      </c>
      <c r="W64" s="49">
        <v>0</v>
      </c>
      <c r="X64" s="49">
        <v>0</v>
      </c>
      <c r="Y64" s="49">
        <v>0</v>
      </c>
      <c r="Z64" s="84"/>
      <c r="AA64" s="112"/>
    </row>
    <row r="65" spans="1:27" ht="13.5">
      <c r="A65" s="112"/>
      <c r="B65" s="3" t="s">
        <v>97</v>
      </c>
      <c r="C65" s="4" t="s">
        <v>262</v>
      </c>
      <c r="D65">
        <v>3</v>
      </c>
      <c r="E65">
        <v>3</v>
      </c>
      <c r="F65">
        <v>1</v>
      </c>
      <c r="G65">
        <v>3</v>
      </c>
      <c r="H65">
        <v>2</v>
      </c>
      <c r="I65">
        <v>0</v>
      </c>
      <c r="J65">
        <v>1</v>
      </c>
      <c r="K65">
        <v>0</v>
      </c>
      <c r="L65">
        <v>0</v>
      </c>
      <c r="M65" s="84"/>
      <c r="N65" s="112"/>
      <c r="O65" s="3" t="s">
        <v>24</v>
      </c>
      <c r="P65" s="4" t="s">
        <v>314</v>
      </c>
      <c r="Q65" s="49">
        <v>3</v>
      </c>
      <c r="R65" s="49">
        <v>3</v>
      </c>
      <c r="S65" s="49">
        <v>2</v>
      </c>
      <c r="T65" s="49">
        <v>2</v>
      </c>
      <c r="U65" s="49">
        <v>1</v>
      </c>
      <c r="V65" s="49">
        <v>0</v>
      </c>
      <c r="W65" s="49">
        <v>0</v>
      </c>
      <c r="X65" s="49">
        <v>2</v>
      </c>
      <c r="Y65" s="49">
        <v>1</v>
      </c>
      <c r="Z65" s="84"/>
      <c r="AA65" s="112"/>
    </row>
    <row r="66" spans="1:27" ht="13.5">
      <c r="A66" s="112"/>
      <c r="B66" s="3" t="s">
        <v>25</v>
      </c>
      <c r="C66" s="4" t="s">
        <v>31</v>
      </c>
      <c r="D66">
        <v>3</v>
      </c>
      <c r="E66">
        <v>2</v>
      </c>
      <c r="F66">
        <v>1</v>
      </c>
      <c r="G66">
        <v>0</v>
      </c>
      <c r="H66">
        <v>1</v>
      </c>
      <c r="I66">
        <v>1</v>
      </c>
      <c r="J66">
        <v>0</v>
      </c>
      <c r="K66">
        <v>0</v>
      </c>
      <c r="L66">
        <v>0</v>
      </c>
      <c r="M66" s="84"/>
      <c r="N66" s="112"/>
      <c r="O66" s="3" t="s">
        <v>36</v>
      </c>
      <c r="P66" s="4" t="s">
        <v>118</v>
      </c>
      <c r="Q66" s="49">
        <v>3</v>
      </c>
      <c r="R66" s="49">
        <v>3</v>
      </c>
      <c r="S66" s="49">
        <v>0</v>
      </c>
      <c r="T66" s="49">
        <v>1</v>
      </c>
      <c r="U66" s="49">
        <v>0</v>
      </c>
      <c r="V66" s="49">
        <v>0</v>
      </c>
      <c r="W66" s="49">
        <v>2</v>
      </c>
      <c r="X66" s="49">
        <v>0</v>
      </c>
      <c r="Y66" s="49">
        <v>0</v>
      </c>
      <c r="Z66" s="84"/>
      <c r="AA66" s="112"/>
    </row>
    <row r="67" spans="1:27" ht="13.5">
      <c r="A67" s="112"/>
      <c r="B67" s="3" t="s">
        <v>101</v>
      </c>
      <c r="C67" s="4" t="s">
        <v>138</v>
      </c>
      <c r="D67">
        <v>3</v>
      </c>
      <c r="E67">
        <v>3</v>
      </c>
      <c r="F67">
        <v>1</v>
      </c>
      <c r="G67">
        <v>4</v>
      </c>
      <c r="H67">
        <v>1</v>
      </c>
      <c r="I67">
        <v>0</v>
      </c>
      <c r="J67">
        <v>0</v>
      </c>
      <c r="K67">
        <v>0</v>
      </c>
      <c r="L67">
        <v>0</v>
      </c>
      <c r="M67" s="84"/>
      <c r="N67" s="112"/>
      <c r="O67" s="3" t="s">
        <v>320</v>
      </c>
      <c r="P67" s="4" t="s">
        <v>319</v>
      </c>
      <c r="Q67" s="49">
        <v>1</v>
      </c>
      <c r="R67" s="49">
        <v>1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84"/>
      <c r="AA67" s="112"/>
    </row>
    <row r="68" spans="1:27" ht="13.5">
      <c r="A68" s="112"/>
      <c r="B68" s="3" t="s">
        <v>100</v>
      </c>
      <c r="C68" s="4" t="s">
        <v>128</v>
      </c>
      <c r="D68">
        <v>1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 s="84"/>
      <c r="N68" s="112"/>
      <c r="O68" s="3"/>
      <c r="P68" s="4" t="s">
        <v>175</v>
      </c>
      <c r="Q68" s="49">
        <v>2</v>
      </c>
      <c r="R68" s="49">
        <v>1</v>
      </c>
      <c r="S68" s="49">
        <v>0</v>
      </c>
      <c r="T68" s="49">
        <v>1</v>
      </c>
      <c r="U68" s="49">
        <v>1</v>
      </c>
      <c r="V68" s="49">
        <v>1</v>
      </c>
      <c r="W68" s="49">
        <v>0</v>
      </c>
      <c r="X68" s="49">
        <v>2</v>
      </c>
      <c r="Y68" s="49">
        <v>0</v>
      </c>
      <c r="Z68" s="84"/>
      <c r="AA68" s="112"/>
    </row>
    <row r="69" spans="1:27" ht="13.5">
      <c r="A69" s="112"/>
      <c r="C69" s="4" t="s">
        <v>269</v>
      </c>
      <c r="D69">
        <v>2</v>
      </c>
      <c r="E69">
        <v>2</v>
      </c>
      <c r="F69">
        <v>1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 s="84"/>
      <c r="N69" s="112"/>
      <c r="O69" s="3" t="s">
        <v>28</v>
      </c>
      <c r="P69" s="4" t="s">
        <v>275</v>
      </c>
      <c r="Q69" s="49">
        <v>2</v>
      </c>
      <c r="R69" s="49">
        <v>2</v>
      </c>
      <c r="S69" s="49">
        <v>0</v>
      </c>
      <c r="T69" s="49">
        <v>0</v>
      </c>
      <c r="U69" s="49">
        <v>1</v>
      </c>
      <c r="V69" s="49">
        <v>0</v>
      </c>
      <c r="W69" s="49">
        <v>0</v>
      </c>
      <c r="X69" s="49">
        <v>1</v>
      </c>
      <c r="Y69" s="49">
        <v>1</v>
      </c>
      <c r="Z69" s="84"/>
      <c r="AA69" s="112"/>
    </row>
    <row r="70" spans="1:27" ht="13.5">
      <c r="A70" s="112"/>
      <c r="C70" s="4"/>
      <c r="M70" s="84"/>
      <c r="N70" s="112"/>
      <c r="O70" s="3"/>
      <c r="P70" s="4" t="s">
        <v>321</v>
      </c>
      <c r="Q70" s="49">
        <v>1</v>
      </c>
      <c r="R70" s="49">
        <v>1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1</v>
      </c>
      <c r="Z70" s="84"/>
      <c r="AA70" s="112"/>
    </row>
    <row r="71" spans="1:27" ht="13.5">
      <c r="A71" s="112"/>
      <c r="C71" s="4"/>
      <c r="M71" s="84"/>
      <c r="N71" s="112"/>
      <c r="O71" s="45"/>
      <c r="P71" s="46"/>
      <c r="Q71" s="47"/>
      <c r="R71" s="47"/>
      <c r="S71" s="47"/>
      <c r="T71" s="47"/>
      <c r="U71" s="47"/>
      <c r="V71" s="47"/>
      <c r="W71" s="47"/>
      <c r="X71" s="47"/>
      <c r="Y71" s="47"/>
      <c r="Z71" s="84"/>
      <c r="AA71" s="112"/>
    </row>
    <row r="72" spans="1:27" ht="13.5">
      <c r="A72" s="112"/>
      <c r="C72" s="4" t="s">
        <v>281</v>
      </c>
      <c r="D72" s="1" t="s">
        <v>284</v>
      </c>
      <c r="E72" s="1" t="s">
        <v>285</v>
      </c>
      <c r="F72" s="1" t="s">
        <v>5</v>
      </c>
      <c r="G72" s="1" t="s">
        <v>7</v>
      </c>
      <c r="H72" s="1" t="s">
        <v>9</v>
      </c>
      <c r="I72" s="1" t="s">
        <v>13</v>
      </c>
      <c r="J72" s="1" t="s">
        <v>282</v>
      </c>
      <c r="K72" s="1" t="s">
        <v>283</v>
      </c>
      <c r="L72" s="1" t="s">
        <v>289</v>
      </c>
      <c r="M72" s="84"/>
      <c r="N72" s="112"/>
      <c r="P72" s="4" t="s">
        <v>281</v>
      </c>
      <c r="Q72" s="1" t="s">
        <v>284</v>
      </c>
      <c r="R72" s="1" t="s">
        <v>285</v>
      </c>
      <c r="S72" s="1" t="s">
        <v>5</v>
      </c>
      <c r="T72" s="1" t="s">
        <v>7</v>
      </c>
      <c r="U72" s="1" t="s">
        <v>9</v>
      </c>
      <c r="V72" s="1" t="s">
        <v>13</v>
      </c>
      <c r="W72" s="1" t="s">
        <v>282</v>
      </c>
      <c r="X72" s="1" t="s">
        <v>283</v>
      </c>
      <c r="Y72" s="1" t="s">
        <v>289</v>
      </c>
      <c r="Z72" s="84"/>
      <c r="AA72" s="112"/>
    </row>
    <row r="73" spans="1:27" ht="13.5">
      <c r="A73" s="112"/>
      <c r="C73" s="4" t="s">
        <v>450</v>
      </c>
      <c r="D73">
        <v>5</v>
      </c>
      <c r="E73">
        <v>106</v>
      </c>
      <c r="F73">
        <v>28</v>
      </c>
      <c r="G73">
        <v>6</v>
      </c>
      <c r="H73">
        <v>7</v>
      </c>
      <c r="I73">
        <v>4</v>
      </c>
      <c r="J73">
        <v>9</v>
      </c>
      <c r="K73">
        <v>6</v>
      </c>
      <c r="L73">
        <v>1</v>
      </c>
      <c r="M73" s="84"/>
      <c r="N73" s="112"/>
      <c r="P73" s="4" t="s">
        <v>451</v>
      </c>
      <c r="Q73" s="49">
        <v>4</v>
      </c>
      <c r="R73" s="49">
        <v>81</v>
      </c>
      <c r="S73" s="49">
        <v>27</v>
      </c>
      <c r="T73" s="49">
        <v>9</v>
      </c>
      <c r="U73" s="49">
        <v>1</v>
      </c>
      <c r="V73" s="49">
        <v>5</v>
      </c>
      <c r="W73" s="49">
        <v>11</v>
      </c>
      <c r="X73" s="49">
        <v>4</v>
      </c>
      <c r="Y73" s="49">
        <v>1</v>
      </c>
      <c r="Z73" s="84"/>
      <c r="AA73" s="112"/>
    </row>
    <row r="74" spans="1:27" ht="13.5">
      <c r="A74" s="112"/>
      <c r="M74" s="84"/>
      <c r="N74" s="112"/>
      <c r="Z74" s="84"/>
      <c r="AA74" s="112"/>
    </row>
    <row r="75" spans="1:29" ht="9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</row>
    <row r="76" spans="1:27" ht="14.25" thickBot="1">
      <c r="A76" s="112"/>
      <c r="B76" t="s">
        <v>334</v>
      </c>
      <c r="N76" s="112"/>
      <c r="O76" t="s">
        <v>305</v>
      </c>
      <c r="AA76" s="112"/>
    </row>
    <row r="77" spans="1:27" ht="24.75" customHeight="1">
      <c r="A77" s="112"/>
      <c r="C77" s="6"/>
      <c r="D77" s="7">
        <v>1</v>
      </c>
      <c r="E77" s="7">
        <v>2</v>
      </c>
      <c r="F77" s="7">
        <v>3</v>
      </c>
      <c r="G77" s="7">
        <v>4</v>
      </c>
      <c r="H77" s="7">
        <v>5</v>
      </c>
      <c r="I77" s="8" t="s">
        <v>0</v>
      </c>
      <c r="J77" s="5"/>
      <c r="K77" s="2"/>
      <c r="M77" s="84"/>
      <c r="N77" s="112"/>
      <c r="P77" s="6"/>
      <c r="Q77" s="7">
        <v>1</v>
      </c>
      <c r="R77" s="7">
        <v>2</v>
      </c>
      <c r="S77" s="7">
        <v>3</v>
      </c>
      <c r="T77" s="7">
        <v>4</v>
      </c>
      <c r="U77" s="7">
        <v>5</v>
      </c>
      <c r="V77" s="8" t="s">
        <v>0</v>
      </c>
      <c r="W77" s="5"/>
      <c r="X77" s="2"/>
      <c r="Z77" s="84"/>
      <c r="AA77" s="112"/>
    </row>
    <row r="78" spans="1:27" ht="24.75" customHeight="1">
      <c r="A78" s="112"/>
      <c r="C78" s="9" t="s">
        <v>335</v>
      </c>
      <c r="D78" s="10">
        <v>0</v>
      </c>
      <c r="E78" s="10">
        <v>0</v>
      </c>
      <c r="F78" s="10">
        <v>1</v>
      </c>
      <c r="G78" s="10"/>
      <c r="H78" s="10"/>
      <c r="I78" s="11">
        <v>1</v>
      </c>
      <c r="J78" s="5"/>
      <c r="K78" s="2"/>
      <c r="M78" s="84"/>
      <c r="N78" s="112"/>
      <c r="P78" s="9" t="s">
        <v>298</v>
      </c>
      <c r="Q78" s="10">
        <v>0</v>
      </c>
      <c r="R78" s="10">
        <v>0</v>
      </c>
      <c r="S78" s="10" t="s">
        <v>323</v>
      </c>
      <c r="T78" s="10"/>
      <c r="U78" s="10"/>
      <c r="V78" s="11">
        <v>0</v>
      </c>
      <c r="W78" s="5"/>
      <c r="X78" s="2"/>
      <c r="Z78" s="84"/>
      <c r="AA78" s="112"/>
    </row>
    <row r="79" spans="1:27" ht="24.75" customHeight="1" thickBot="1">
      <c r="A79" s="112"/>
      <c r="C79" s="12" t="s">
        <v>336</v>
      </c>
      <c r="D79" s="13">
        <v>3</v>
      </c>
      <c r="E79" s="13">
        <v>5</v>
      </c>
      <c r="F79" s="13" t="s">
        <v>333</v>
      </c>
      <c r="G79" s="13"/>
      <c r="H79" s="13"/>
      <c r="I79" s="14">
        <v>8</v>
      </c>
      <c r="J79" s="5"/>
      <c r="K79" s="2"/>
      <c r="M79" s="84"/>
      <c r="N79" s="112"/>
      <c r="P79" s="12" t="s">
        <v>317</v>
      </c>
      <c r="Q79" s="13">
        <v>8</v>
      </c>
      <c r="R79" s="13">
        <v>24</v>
      </c>
      <c r="S79" s="13"/>
      <c r="T79" s="13"/>
      <c r="U79" s="13"/>
      <c r="V79" s="14">
        <v>32</v>
      </c>
      <c r="W79" s="5"/>
      <c r="X79" s="2"/>
      <c r="Z79" s="84"/>
      <c r="AA79" s="112"/>
    </row>
    <row r="80" spans="1:27" ht="13.5">
      <c r="A80" s="112"/>
      <c r="M80" s="84"/>
      <c r="N80" s="112"/>
      <c r="Z80" s="84"/>
      <c r="AA80" s="112"/>
    </row>
    <row r="81" spans="1:27" ht="13.5">
      <c r="A81" s="112"/>
      <c r="C81" t="s">
        <v>3</v>
      </c>
      <c r="D81" t="s">
        <v>83</v>
      </c>
      <c r="M81" s="84"/>
      <c r="N81" s="112"/>
      <c r="P81" t="s">
        <v>3</v>
      </c>
      <c r="Q81" t="s">
        <v>276</v>
      </c>
      <c r="Z81" s="84"/>
      <c r="AA81" s="112"/>
    </row>
    <row r="82" spans="1:27" ht="13.5">
      <c r="A82" s="112"/>
      <c r="C82" t="s">
        <v>1</v>
      </c>
      <c r="D82" t="s">
        <v>338</v>
      </c>
      <c r="M82" s="84"/>
      <c r="N82" s="112"/>
      <c r="P82" t="s">
        <v>326</v>
      </c>
      <c r="Q82" t="s">
        <v>327</v>
      </c>
      <c r="Z82" s="84"/>
      <c r="AA82" s="112"/>
    </row>
    <row r="83" spans="1:27" ht="13.5">
      <c r="A83" s="112"/>
      <c r="C83" t="s">
        <v>2</v>
      </c>
      <c r="D83" t="s">
        <v>338</v>
      </c>
      <c r="M83" s="84"/>
      <c r="N83" s="112"/>
      <c r="P83" t="s">
        <v>2</v>
      </c>
      <c r="Q83" t="s">
        <v>328</v>
      </c>
      <c r="Z83" s="84"/>
      <c r="AA83" s="112"/>
    </row>
    <row r="84" spans="1:27" ht="13.5">
      <c r="A84" s="112"/>
      <c r="C84" s="1"/>
      <c r="D84" s="1"/>
      <c r="E84" s="1"/>
      <c r="F84" s="1"/>
      <c r="G84" s="1"/>
      <c r="H84" s="1"/>
      <c r="I84" s="1"/>
      <c r="J84" s="1"/>
      <c r="K84" s="1"/>
      <c r="L84" s="1"/>
      <c r="M84" s="84"/>
      <c r="N84" s="112"/>
      <c r="Z84" s="84"/>
      <c r="AA84" s="112"/>
    </row>
    <row r="85" spans="1:27" ht="13.5">
      <c r="A85" s="112"/>
      <c r="C85" s="1" t="s">
        <v>4</v>
      </c>
      <c r="D85" s="1" t="s">
        <v>5</v>
      </c>
      <c r="E85" s="1" t="s">
        <v>6</v>
      </c>
      <c r="F85" s="1" t="s">
        <v>7</v>
      </c>
      <c r="G85" s="1" t="s">
        <v>8</v>
      </c>
      <c r="H85" s="1" t="s">
        <v>11</v>
      </c>
      <c r="I85" s="1" t="s">
        <v>9</v>
      </c>
      <c r="J85" s="1" t="s">
        <v>13</v>
      </c>
      <c r="K85" s="1" t="s">
        <v>10</v>
      </c>
      <c r="L85" s="1" t="s">
        <v>12</v>
      </c>
      <c r="M85" s="84"/>
      <c r="N85" s="112"/>
      <c r="P85" s="1" t="s">
        <v>4</v>
      </c>
      <c r="Q85" s="1" t="s">
        <v>5</v>
      </c>
      <c r="R85" s="1" t="s">
        <v>6</v>
      </c>
      <c r="S85" s="1" t="s">
        <v>7</v>
      </c>
      <c r="T85" s="1" t="s">
        <v>8</v>
      </c>
      <c r="U85" s="1" t="s">
        <v>11</v>
      </c>
      <c r="V85" s="1" t="s">
        <v>9</v>
      </c>
      <c r="W85" s="1" t="s">
        <v>13</v>
      </c>
      <c r="X85" s="1" t="s">
        <v>10</v>
      </c>
      <c r="Y85" s="1" t="s">
        <v>12</v>
      </c>
      <c r="Z85" s="84"/>
      <c r="AA85" s="112"/>
    </row>
    <row r="86" spans="1:27" ht="13.5">
      <c r="A86" s="112"/>
      <c r="B86" s="3" t="s">
        <v>27</v>
      </c>
      <c r="C86" s="4" t="s">
        <v>18</v>
      </c>
      <c r="D86">
        <v>2</v>
      </c>
      <c r="E86">
        <v>2</v>
      </c>
      <c r="F86">
        <v>1</v>
      </c>
      <c r="G86">
        <v>0</v>
      </c>
      <c r="H86">
        <v>2</v>
      </c>
      <c r="I86">
        <v>0</v>
      </c>
      <c r="J86">
        <v>0</v>
      </c>
      <c r="K86">
        <v>3</v>
      </c>
      <c r="L86">
        <v>0</v>
      </c>
      <c r="M86" s="84"/>
      <c r="N86" s="112"/>
      <c r="O86" s="3" t="s">
        <v>109</v>
      </c>
      <c r="P86" s="4" t="s">
        <v>310</v>
      </c>
      <c r="Q86" s="49">
        <v>5</v>
      </c>
      <c r="R86" s="49">
        <v>3</v>
      </c>
      <c r="S86" s="49">
        <v>1</v>
      </c>
      <c r="T86" s="49">
        <v>1</v>
      </c>
      <c r="U86" s="49">
        <v>4</v>
      </c>
      <c r="V86" s="49">
        <v>2</v>
      </c>
      <c r="W86" s="49">
        <v>0</v>
      </c>
      <c r="X86" s="49">
        <v>5</v>
      </c>
      <c r="Y86" s="49">
        <v>0</v>
      </c>
      <c r="Z86" s="84"/>
      <c r="AA86" s="112"/>
    </row>
    <row r="87" spans="1:27" ht="13.5">
      <c r="A87" s="112"/>
      <c r="B87" s="3" t="s">
        <v>99</v>
      </c>
      <c r="C87" s="4" t="s">
        <v>62</v>
      </c>
      <c r="D87">
        <v>2</v>
      </c>
      <c r="E87">
        <v>2</v>
      </c>
      <c r="F87">
        <v>0</v>
      </c>
      <c r="G87">
        <v>1</v>
      </c>
      <c r="H87">
        <v>1</v>
      </c>
      <c r="I87">
        <v>0</v>
      </c>
      <c r="J87">
        <v>0</v>
      </c>
      <c r="K87">
        <v>1</v>
      </c>
      <c r="L87">
        <v>0</v>
      </c>
      <c r="M87" s="84"/>
      <c r="N87" s="112"/>
      <c r="O87" s="3" t="s">
        <v>25</v>
      </c>
      <c r="P87" s="4" t="s">
        <v>311</v>
      </c>
      <c r="Q87" s="49">
        <v>5</v>
      </c>
      <c r="R87" s="49">
        <v>4</v>
      </c>
      <c r="S87" s="49">
        <v>2</v>
      </c>
      <c r="T87" s="49">
        <v>2</v>
      </c>
      <c r="U87" s="49">
        <v>3</v>
      </c>
      <c r="V87" s="49">
        <v>1</v>
      </c>
      <c r="W87" s="49">
        <v>0</v>
      </c>
      <c r="X87" s="49">
        <v>5</v>
      </c>
      <c r="Y87" s="49">
        <v>0</v>
      </c>
      <c r="Z87" s="84"/>
      <c r="AA87" s="112"/>
    </row>
    <row r="88" spans="1:27" ht="13.5">
      <c r="A88" s="112"/>
      <c r="B88" s="3" t="s">
        <v>36</v>
      </c>
      <c r="C88" s="4" t="s">
        <v>20</v>
      </c>
      <c r="D88">
        <v>2</v>
      </c>
      <c r="E88">
        <v>2</v>
      </c>
      <c r="F88">
        <v>1</v>
      </c>
      <c r="G88">
        <v>1</v>
      </c>
      <c r="H88">
        <v>1</v>
      </c>
      <c r="I88">
        <v>0</v>
      </c>
      <c r="J88">
        <v>0</v>
      </c>
      <c r="K88">
        <v>0</v>
      </c>
      <c r="L88">
        <v>0</v>
      </c>
      <c r="M88" s="84"/>
      <c r="N88" s="112"/>
      <c r="O88" s="3" t="s">
        <v>307</v>
      </c>
      <c r="P88" s="4" t="s">
        <v>312</v>
      </c>
      <c r="Q88" s="49">
        <v>5</v>
      </c>
      <c r="R88" s="49">
        <v>4</v>
      </c>
      <c r="S88" s="49">
        <v>2</v>
      </c>
      <c r="T88" s="49">
        <v>1</v>
      </c>
      <c r="U88" s="49">
        <v>4</v>
      </c>
      <c r="V88" s="49">
        <v>1</v>
      </c>
      <c r="W88" s="49">
        <v>0</v>
      </c>
      <c r="X88" s="49">
        <v>5</v>
      </c>
      <c r="Y88" s="49">
        <v>0</v>
      </c>
      <c r="Z88" s="84"/>
      <c r="AA88" s="112"/>
    </row>
    <row r="89" spans="1:27" ht="13.5">
      <c r="A89" s="112"/>
      <c r="B89" s="3" t="s">
        <v>37</v>
      </c>
      <c r="C89" s="4" t="s">
        <v>21</v>
      </c>
      <c r="D89">
        <v>2</v>
      </c>
      <c r="E89">
        <v>1</v>
      </c>
      <c r="F89">
        <v>0</v>
      </c>
      <c r="G89">
        <v>0</v>
      </c>
      <c r="H89">
        <v>2</v>
      </c>
      <c r="I89">
        <v>1</v>
      </c>
      <c r="J89">
        <v>0</v>
      </c>
      <c r="K89">
        <v>0</v>
      </c>
      <c r="L89">
        <v>0</v>
      </c>
      <c r="M89" s="84"/>
      <c r="N89" s="112"/>
      <c r="O89" s="3" t="s">
        <v>26</v>
      </c>
      <c r="P89" s="4" t="s">
        <v>169</v>
      </c>
      <c r="Q89" s="49">
        <v>4</v>
      </c>
      <c r="R89" s="49">
        <v>4</v>
      </c>
      <c r="S89" s="49">
        <v>2</v>
      </c>
      <c r="T89" s="49">
        <v>9</v>
      </c>
      <c r="U89" s="49">
        <v>4</v>
      </c>
      <c r="V89" s="49">
        <v>0</v>
      </c>
      <c r="W89" s="49">
        <v>0</v>
      </c>
      <c r="X89" s="49">
        <v>4</v>
      </c>
      <c r="Y89" s="49">
        <v>0</v>
      </c>
      <c r="Z89" s="84"/>
      <c r="AA89" s="112"/>
    </row>
    <row r="90" spans="1:27" ht="13.5">
      <c r="A90" s="112"/>
      <c r="B90" s="3" t="s">
        <v>79</v>
      </c>
      <c r="C90" s="4" t="s">
        <v>134</v>
      </c>
      <c r="D90">
        <v>2</v>
      </c>
      <c r="E90">
        <v>2</v>
      </c>
      <c r="F90">
        <v>2</v>
      </c>
      <c r="G90">
        <v>4</v>
      </c>
      <c r="H90">
        <v>1</v>
      </c>
      <c r="I90">
        <v>0</v>
      </c>
      <c r="J90">
        <v>0</v>
      </c>
      <c r="K90">
        <v>0</v>
      </c>
      <c r="L90">
        <v>0</v>
      </c>
      <c r="M90" s="84"/>
      <c r="N90" s="112"/>
      <c r="O90" s="3" t="s">
        <v>37</v>
      </c>
      <c r="P90" s="4" t="s">
        <v>313</v>
      </c>
      <c r="Q90" s="49">
        <v>4</v>
      </c>
      <c r="R90" s="49">
        <v>3</v>
      </c>
      <c r="S90" s="49">
        <v>1</v>
      </c>
      <c r="T90" s="49">
        <v>2</v>
      </c>
      <c r="U90" s="49">
        <v>4</v>
      </c>
      <c r="V90" s="49">
        <v>1</v>
      </c>
      <c r="W90" s="49">
        <v>1</v>
      </c>
      <c r="X90" s="49">
        <v>5</v>
      </c>
      <c r="Y90" s="49">
        <v>0</v>
      </c>
      <c r="Z90" s="84"/>
      <c r="AA90" s="112"/>
    </row>
    <row r="91" spans="1:27" ht="13.5">
      <c r="A91" s="112"/>
      <c r="B91" s="3" t="s">
        <v>97</v>
      </c>
      <c r="C91" s="4" t="s">
        <v>262</v>
      </c>
      <c r="D91">
        <v>1</v>
      </c>
      <c r="E91">
        <v>1</v>
      </c>
      <c r="F91">
        <v>0</v>
      </c>
      <c r="G91">
        <v>0</v>
      </c>
      <c r="H91">
        <v>0</v>
      </c>
      <c r="I91">
        <v>0</v>
      </c>
      <c r="J91">
        <v>1</v>
      </c>
      <c r="K91">
        <v>0</v>
      </c>
      <c r="L91">
        <v>0</v>
      </c>
      <c r="M91" s="84"/>
      <c r="N91" s="112"/>
      <c r="O91" s="3" t="s">
        <v>24</v>
      </c>
      <c r="P91" s="4" t="s">
        <v>314</v>
      </c>
      <c r="Q91" s="49">
        <v>4</v>
      </c>
      <c r="R91" s="49">
        <v>3</v>
      </c>
      <c r="S91" s="49">
        <v>2</v>
      </c>
      <c r="T91" s="49">
        <v>3</v>
      </c>
      <c r="U91" s="49">
        <v>4</v>
      </c>
      <c r="V91" s="49">
        <v>1</v>
      </c>
      <c r="W91" s="49">
        <v>0</v>
      </c>
      <c r="X91" s="49">
        <v>5</v>
      </c>
      <c r="Y91" s="49">
        <v>3</v>
      </c>
      <c r="Z91" s="84"/>
      <c r="AA91" s="112"/>
    </row>
    <row r="92" spans="1:27" ht="13.5">
      <c r="A92" s="112"/>
      <c r="B92" s="3"/>
      <c r="C92" s="4" t="s">
        <v>103</v>
      </c>
      <c r="D92">
        <v>1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 s="84"/>
      <c r="N92" s="112"/>
      <c r="O92" s="3" t="s">
        <v>325</v>
      </c>
      <c r="P92" s="4" t="s">
        <v>118</v>
      </c>
      <c r="Q92" s="49">
        <v>4</v>
      </c>
      <c r="R92" s="49">
        <v>3</v>
      </c>
      <c r="S92" s="49">
        <v>0</v>
      </c>
      <c r="T92" s="49">
        <v>2</v>
      </c>
      <c r="U92" s="49">
        <v>3</v>
      </c>
      <c r="V92" s="49">
        <v>1</v>
      </c>
      <c r="W92" s="49">
        <v>0</v>
      </c>
      <c r="X92" s="49">
        <v>2</v>
      </c>
      <c r="Y92" s="49">
        <v>0</v>
      </c>
      <c r="Z92" s="84"/>
      <c r="AA92" s="112"/>
    </row>
    <row r="93" spans="1:27" ht="13.5">
      <c r="A93" s="112"/>
      <c r="B93" s="3" t="s">
        <v>25</v>
      </c>
      <c r="C93" s="4" t="s">
        <v>31</v>
      </c>
      <c r="D93">
        <v>1</v>
      </c>
      <c r="E93">
        <v>1</v>
      </c>
      <c r="F93">
        <v>0</v>
      </c>
      <c r="G93">
        <v>0</v>
      </c>
      <c r="H93">
        <v>1</v>
      </c>
      <c r="I93">
        <v>0</v>
      </c>
      <c r="J93">
        <v>0</v>
      </c>
      <c r="K93">
        <v>1</v>
      </c>
      <c r="L93">
        <v>0</v>
      </c>
      <c r="M93" s="84"/>
      <c r="N93" s="112"/>
      <c r="O93" s="3" t="s">
        <v>28</v>
      </c>
      <c r="P93" s="4" t="s">
        <v>93</v>
      </c>
      <c r="Q93" s="49">
        <v>1</v>
      </c>
      <c r="R93" s="49">
        <v>1</v>
      </c>
      <c r="S93" s="49">
        <v>0</v>
      </c>
      <c r="T93" s="49">
        <v>0</v>
      </c>
      <c r="U93" s="49">
        <v>0</v>
      </c>
      <c r="V93" s="49">
        <v>0</v>
      </c>
      <c r="W93" s="49">
        <v>1</v>
      </c>
      <c r="X93" s="49">
        <v>0</v>
      </c>
      <c r="Y93" s="49">
        <v>0</v>
      </c>
      <c r="Z93" s="84"/>
      <c r="AA93" s="112"/>
    </row>
    <row r="94" spans="1:27" ht="13.5">
      <c r="A94" s="112"/>
      <c r="B94" s="3" t="s">
        <v>23</v>
      </c>
      <c r="C94" s="4" t="s">
        <v>337</v>
      </c>
      <c r="D94">
        <v>1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 s="84"/>
      <c r="N94" s="112"/>
      <c r="O94" s="3" t="s">
        <v>27</v>
      </c>
      <c r="P94" s="4" t="s">
        <v>217</v>
      </c>
      <c r="Q94" s="49">
        <v>1</v>
      </c>
      <c r="R94" s="49">
        <v>1</v>
      </c>
      <c r="S94" s="49">
        <v>1</v>
      </c>
      <c r="T94" s="49">
        <v>1</v>
      </c>
      <c r="U94" s="49">
        <v>1</v>
      </c>
      <c r="V94" s="49">
        <v>0</v>
      </c>
      <c r="W94" s="49">
        <v>0</v>
      </c>
      <c r="X94" s="49">
        <v>0</v>
      </c>
      <c r="Y94" s="49">
        <v>0</v>
      </c>
      <c r="Z94" s="84"/>
      <c r="AA94" s="112"/>
    </row>
    <row r="95" spans="1:27" ht="13.5">
      <c r="A95" s="112"/>
      <c r="B95" s="3" t="s">
        <v>26</v>
      </c>
      <c r="C95" s="4" t="s">
        <v>128</v>
      </c>
      <c r="D95">
        <v>1</v>
      </c>
      <c r="E95">
        <v>1</v>
      </c>
      <c r="F95">
        <v>0</v>
      </c>
      <c r="G95">
        <v>1</v>
      </c>
      <c r="H95">
        <v>0</v>
      </c>
      <c r="I95">
        <v>0</v>
      </c>
      <c r="J95">
        <v>0</v>
      </c>
      <c r="K95">
        <v>0</v>
      </c>
      <c r="L95">
        <v>0</v>
      </c>
      <c r="M95" s="84"/>
      <c r="N95" s="112"/>
      <c r="O95" s="3"/>
      <c r="P95" s="4" t="s">
        <v>321</v>
      </c>
      <c r="Q95" s="49">
        <v>2</v>
      </c>
      <c r="R95" s="49">
        <v>2</v>
      </c>
      <c r="S95" s="49">
        <v>2</v>
      </c>
      <c r="T95" s="49">
        <v>5</v>
      </c>
      <c r="U95" s="49">
        <v>2</v>
      </c>
      <c r="V95" s="49">
        <v>0</v>
      </c>
      <c r="W95" s="49">
        <v>0</v>
      </c>
      <c r="X95" s="49">
        <v>2</v>
      </c>
      <c r="Y95" s="49">
        <v>0</v>
      </c>
      <c r="Z95" s="84"/>
      <c r="AA95" s="112"/>
    </row>
    <row r="96" spans="1:27" ht="13.5">
      <c r="A96" s="112"/>
      <c r="C96" s="4"/>
      <c r="D96" s="1"/>
      <c r="E96" s="1"/>
      <c r="F96" s="1"/>
      <c r="G96" s="1"/>
      <c r="H96" s="1"/>
      <c r="I96" s="1"/>
      <c r="J96" s="1"/>
      <c r="K96" s="1"/>
      <c r="L96" s="1"/>
      <c r="M96" s="84"/>
      <c r="N96" s="112"/>
      <c r="O96" s="3" t="s">
        <v>324</v>
      </c>
      <c r="P96" s="4" t="s">
        <v>186</v>
      </c>
      <c r="Q96" s="49">
        <v>4</v>
      </c>
      <c r="R96" s="49">
        <v>4</v>
      </c>
      <c r="S96" s="49">
        <v>1</v>
      </c>
      <c r="T96" s="49">
        <v>4</v>
      </c>
      <c r="U96" s="49">
        <v>3</v>
      </c>
      <c r="V96" s="49">
        <v>0</v>
      </c>
      <c r="W96" s="49">
        <v>1</v>
      </c>
      <c r="X96" s="49">
        <v>1</v>
      </c>
      <c r="Y96" s="49">
        <v>0</v>
      </c>
      <c r="Z96" s="84"/>
      <c r="AA96" s="112"/>
    </row>
    <row r="97" spans="1:27" ht="13.5">
      <c r="A97" s="112"/>
      <c r="C97" s="4"/>
      <c r="M97" s="84"/>
      <c r="N97" s="112"/>
      <c r="Z97" s="84"/>
      <c r="AA97" s="112"/>
    </row>
    <row r="98" spans="1:27" ht="13.5">
      <c r="A98" s="112"/>
      <c r="C98" s="4" t="s">
        <v>281</v>
      </c>
      <c r="D98" s="1" t="s">
        <v>284</v>
      </c>
      <c r="E98" s="1" t="s">
        <v>285</v>
      </c>
      <c r="F98" s="1" t="s">
        <v>5</v>
      </c>
      <c r="G98" s="1" t="s">
        <v>7</v>
      </c>
      <c r="H98" s="1" t="s">
        <v>9</v>
      </c>
      <c r="I98" s="1" t="s">
        <v>13</v>
      </c>
      <c r="J98" s="1" t="s">
        <v>282</v>
      </c>
      <c r="K98" s="1" t="s">
        <v>283</v>
      </c>
      <c r="L98" s="1" t="s">
        <v>289</v>
      </c>
      <c r="M98" s="84"/>
      <c r="N98" s="112"/>
      <c r="P98" s="4" t="s">
        <v>281</v>
      </c>
      <c r="Q98" s="1" t="s">
        <v>284</v>
      </c>
      <c r="R98" s="1" t="s">
        <v>285</v>
      </c>
      <c r="S98" s="1" t="s">
        <v>5</v>
      </c>
      <c r="T98" s="1" t="s">
        <v>7</v>
      </c>
      <c r="U98" s="1" t="s">
        <v>9</v>
      </c>
      <c r="V98" s="1" t="s">
        <v>13</v>
      </c>
      <c r="W98" s="1" t="s">
        <v>282</v>
      </c>
      <c r="X98" s="1" t="s">
        <v>283</v>
      </c>
      <c r="Y98" s="1" t="s">
        <v>289</v>
      </c>
      <c r="Z98" s="84"/>
      <c r="AA98" s="112"/>
    </row>
    <row r="99" spans="1:27" ht="13.5">
      <c r="A99" s="112"/>
      <c r="C99" s="4" t="s">
        <v>450</v>
      </c>
      <c r="D99">
        <v>3</v>
      </c>
      <c r="E99">
        <v>59</v>
      </c>
      <c r="F99">
        <v>15</v>
      </c>
      <c r="G99">
        <v>4</v>
      </c>
      <c r="H99">
        <v>2</v>
      </c>
      <c r="I99">
        <v>7</v>
      </c>
      <c r="J99">
        <v>1</v>
      </c>
      <c r="K99">
        <v>1</v>
      </c>
      <c r="L99">
        <v>0</v>
      </c>
      <c r="M99" s="84"/>
      <c r="N99" s="112"/>
      <c r="P99" s="4" t="s">
        <v>451</v>
      </c>
      <c r="Q99" s="48">
        <v>2</v>
      </c>
      <c r="R99" s="49">
        <v>47</v>
      </c>
      <c r="S99" s="49">
        <v>10</v>
      </c>
      <c r="T99" s="49">
        <v>2</v>
      </c>
      <c r="U99" s="49">
        <v>2</v>
      </c>
      <c r="V99" s="49">
        <v>5</v>
      </c>
      <c r="W99" s="49">
        <v>0</v>
      </c>
      <c r="X99" s="49">
        <v>0</v>
      </c>
      <c r="Y99" s="49">
        <v>0</v>
      </c>
      <c r="Z99" s="84"/>
      <c r="AA99" s="112"/>
    </row>
    <row r="100" spans="1:27" ht="13.5">
      <c r="A100" s="112"/>
      <c r="M100" s="84"/>
      <c r="N100" s="112"/>
      <c r="Z100" s="84"/>
      <c r="AA100" s="112"/>
    </row>
    <row r="101" spans="1:29" ht="9" customHeight="1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</row>
    <row r="102" spans="1:27" ht="14.25" thickBot="1">
      <c r="A102" s="112"/>
      <c r="B102" t="s">
        <v>365</v>
      </c>
      <c r="N102" s="112"/>
      <c r="O102" t="s">
        <v>329</v>
      </c>
      <c r="AA102" s="112"/>
    </row>
    <row r="103" spans="1:27" ht="24.75" customHeight="1">
      <c r="A103" s="112"/>
      <c r="C103" s="6"/>
      <c r="D103" s="7">
        <v>1</v>
      </c>
      <c r="E103" s="7">
        <v>2</v>
      </c>
      <c r="F103" s="7">
        <v>3</v>
      </c>
      <c r="G103" s="7">
        <v>4</v>
      </c>
      <c r="H103" s="7">
        <v>5</v>
      </c>
      <c r="I103" s="8" t="s">
        <v>0</v>
      </c>
      <c r="J103" s="5"/>
      <c r="K103" s="2"/>
      <c r="M103" s="84"/>
      <c r="N103" s="112"/>
      <c r="P103" s="6"/>
      <c r="Q103" s="7">
        <v>1</v>
      </c>
      <c r="R103" s="7">
        <v>2</v>
      </c>
      <c r="S103" s="7">
        <v>3</v>
      </c>
      <c r="T103" s="7">
        <v>4</v>
      </c>
      <c r="U103" s="7">
        <v>5</v>
      </c>
      <c r="V103" s="8" t="s">
        <v>0</v>
      </c>
      <c r="W103" s="5"/>
      <c r="X103" s="2"/>
      <c r="Z103" s="84"/>
      <c r="AA103" s="112"/>
    </row>
    <row r="104" spans="1:27" ht="24.75" customHeight="1">
      <c r="A104" s="112"/>
      <c r="C104" s="9" t="s">
        <v>359</v>
      </c>
      <c r="D104" s="10">
        <v>2</v>
      </c>
      <c r="E104" s="10">
        <v>0</v>
      </c>
      <c r="F104" s="10">
        <v>3</v>
      </c>
      <c r="G104" s="10"/>
      <c r="H104" s="10"/>
      <c r="I104" s="11">
        <v>5</v>
      </c>
      <c r="J104" s="5"/>
      <c r="K104" s="2"/>
      <c r="M104" s="84"/>
      <c r="N104" s="112"/>
      <c r="P104" s="9" t="s">
        <v>335</v>
      </c>
      <c r="Q104" s="10">
        <v>0</v>
      </c>
      <c r="R104" s="10">
        <v>0</v>
      </c>
      <c r="S104" s="10">
        <v>1</v>
      </c>
      <c r="T104" s="10"/>
      <c r="U104" s="10"/>
      <c r="V104" s="11">
        <v>1</v>
      </c>
      <c r="W104" s="5"/>
      <c r="X104" s="2"/>
      <c r="Z104" s="84"/>
      <c r="AA104" s="112"/>
    </row>
    <row r="105" spans="1:27" ht="24.75" customHeight="1" thickBot="1">
      <c r="A105" s="112"/>
      <c r="C105" s="12" t="s">
        <v>336</v>
      </c>
      <c r="D105" s="13">
        <v>20</v>
      </c>
      <c r="E105" s="13">
        <v>0</v>
      </c>
      <c r="F105" s="13" t="s">
        <v>333</v>
      </c>
      <c r="G105" s="13"/>
      <c r="H105" s="13"/>
      <c r="I105" s="14">
        <v>20</v>
      </c>
      <c r="J105" s="5"/>
      <c r="K105" s="2"/>
      <c r="M105" s="84"/>
      <c r="N105" s="112"/>
      <c r="P105" s="12" t="s">
        <v>336</v>
      </c>
      <c r="Q105" s="13">
        <v>3</v>
      </c>
      <c r="R105" s="13">
        <v>5</v>
      </c>
      <c r="S105" s="13" t="s">
        <v>333</v>
      </c>
      <c r="T105" s="13"/>
      <c r="U105" s="13"/>
      <c r="V105" s="14">
        <v>8</v>
      </c>
      <c r="W105" s="5"/>
      <c r="X105" s="2"/>
      <c r="Z105" s="84"/>
      <c r="AA105" s="112"/>
    </row>
    <row r="106" spans="1:27" ht="13.5">
      <c r="A106" s="112"/>
      <c r="M106" s="84"/>
      <c r="N106" s="112"/>
      <c r="Z106" s="84"/>
      <c r="AA106" s="112"/>
    </row>
    <row r="107" spans="1:27" ht="13.5">
      <c r="A107" s="112"/>
      <c r="C107" t="s">
        <v>3</v>
      </c>
      <c r="D107" t="s">
        <v>83</v>
      </c>
      <c r="M107" s="84"/>
      <c r="N107" s="112"/>
      <c r="P107" t="s">
        <v>3</v>
      </c>
      <c r="Q107" t="s">
        <v>276</v>
      </c>
      <c r="Z107" s="84"/>
      <c r="AA107" s="112"/>
    </row>
    <row r="108" spans="1:27" ht="13.5">
      <c r="A108" s="112"/>
      <c r="C108" t="s">
        <v>1</v>
      </c>
      <c r="D108" t="s">
        <v>349</v>
      </c>
      <c r="M108" s="84"/>
      <c r="N108" s="112"/>
      <c r="P108" t="s">
        <v>326</v>
      </c>
      <c r="Q108" t="s">
        <v>330</v>
      </c>
      <c r="Z108" s="84"/>
      <c r="AA108" s="112"/>
    </row>
    <row r="109" spans="1:27" ht="13.5">
      <c r="A109" s="112"/>
      <c r="C109" t="s">
        <v>2</v>
      </c>
      <c r="D109" t="s">
        <v>350</v>
      </c>
      <c r="M109" s="84"/>
      <c r="N109" s="112"/>
      <c r="Z109" s="84"/>
      <c r="AA109" s="112"/>
    </row>
    <row r="110" spans="1:27" ht="13.5">
      <c r="A110" s="112"/>
      <c r="M110" s="84"/>
      <c r="N110" s="112"/>
      <c r="Z110" s="84"/>
      <c r="AA110" s="112"/>
    </row>
    <row r="111" spans="1:27" ht="13.5">
      <c r="A111" s="112"/>
      <c r="C111" s="1" t="s">
        <v>4</v>
      </c>
      <c r="D111" s="1" t="s">
        <v>5</v>
      </c>
      <c r="E111" s="1" t="s">
        <v>6</v>
      </c>
      <c r="F111" s="1" t="s">
        <v>7</v>
      </c>
      <c r="G111" s="1" t="s">
        <v>8</v>
      </c>
      <c r="H111" s="1" t="s">
        <v>11</v>
      </c>
      <c r="I111" s="1" t="s">
        <v>9</v>
      </c>
      <c r="J111" s="1" t="s">
        <v>13</v>
      </c>
      <c r="K111" s="1" t="s">
        <v>10</v>
      </c>
      <c r="L111" s="1" t="s">
        <v>12</v>
      </c>
      <c r="M111" s="84"/>
      <c r="N111" s="112"/>
      <c r="P111" s="1" t="s">
        <v>4</v>
      </c>
      <c r="Q111" s="1" t="s">
        <v>5</v>
      </c>
      <c r="R111" s="1" t="s">
        <v>6</v>
      </c>
      <c r="S111" s="1" t="s">
        <v>7</v>
      </c>
      <c r="T111" s="1" t="s">
        <v>8</v>
      </c>
      <c r="U111" s="1" t="s">
        <v>11</v>
      </c>
      <c r="V111" s="1" t="s">
        <v>9</v>
      </c>
      <c r="W111" s="1" t="s">
        <v>13</v>
      </c>
      <c r="X111" s="1" t="s">
        <v>10</v>
      </c>
      <c r="Y111" s="1" t="s">
        <v>12</v>
      </c>
      <c r="Z111" s="84"/>
      <c r="AA111" s="112"/>
    </row>
    <row r="112" spans="1:27" ht="13.5">
      <c r="A112" s="112"/>
      <c r="B112" s="3" t="s">
        <v>27</v>
      </c>
      <c r="C112" s="4" t="s">
        <v>18</v>
      </c>
      <c r="D112">
        <v>3</v>
      </c>
      <c r="E112">
        <v>2</v>
      </c>
      <c r="F112">
        <v>1</v>
      </c>
      <c r="G112">
        <v>2</v>
      </c>
      <c r="H112">
        <v>3</v>
      </c>
      <c r="I112">
        <v>1</v>
      </c>
      <c r="J112">
        <v>0</v>
      </c>
      <c r="K112">
        <v>4</v>
      </c>
      <c r="L112">
        <v>0</v>
      </c>
      <c r="M112" s="84"/>
      <c r="N112" s="112"/>
      <c r="O112" s="3" t="s">
        <v>109</v>
      </c>
      <c r="P112" s="4" t="s">
        <v>310</v>
      </c>
      <c r="Q112" s="49">
        <v>2</v>
      </c>
      <c r="R112" s="49">
        <v>2</v>
      </c>
      <c r="S112" s="49">
        <v>1</v>
      </c>
      <c r="T112" s="49">
        <v>1</v>
      </c>
      <c r="U112" s="49">
        <v>1</v>
      </c>
      <c r="V112" s="49">
        <v>0</v>
      </c>
      <c r="W112" s="49">
        <v>1</v>
      </c>
      <c r="X112" s="49">
        <v>0</v>
      </c>
      <c r="Y112" s="49">
        <v>0</v>
      </c>
      <c r="Z112" s="84"/>
      <c r="AA112" s="112"/>
    </row>
    <row r="113" spans="1:27" ht="13.5">
      <c r="A113" s="112"/>
      <c r="B113" s="3" t="s">
        <v>99</v>
      </c>
      <c r="C113" s="4" t="s">
        <v>62</v>
      </c>
      <c r="D113">
        <v>3</v>
      </c>
      <c r="E113">
        <v>3</v>
      </c>
      <c r="F113">
        <v>2</v>
      </c>
      <c r="G113">
        <v>3</v>
      </c>
      <c r="H113">
        <v>3</v>
      </c>
      <c r="I113">
        <v>0</v>
      </c>
      <c r="J113">
        <v>0</v>
      </c>
      <c r="K113">
        <v>5</v>
      </c>
      <c r="L113">
        <v>0</v>
      </c>
      <c r="M113" s="84"/>
      <c r="N113" s="112"/>
      <c r="O113" s="3" t="s">
        <v>25</v>
      </c>
      <c r="P113" s="4" t="s">
        <v>311</v>
      </c>
      <c r="Q113" s="49">
        <v>2</v>
      </c>
      <c r="R113" s="49">
        <v>2</v>
      </c>
      <c r="S113" s="49">
        <v>1</v>
      </c>
      <c r="T113" s="49">
        <v>0</v>
      </c>
      <c r="U113" s="49">
        <v>0</v>
      </c>
      <c r="V113" s="49">
        <v>0</v>
      </c>
      <c r="W113" s="49">
        <v>0</v>
      </c>
      <c r="X113" s="49">
        <v>1</v>
      </c>
      <c r="Y113" s="49">
        <v>3</v>
      </c>
      <c r="Z113" s="84"/>
      <c r="AA113" s="112"/>
    </row>
    <row r="114" spans="1:27" ht="13.5">
      <c r="A114" s="112"/>
      <c r="B114" s="3" t="s">
        <v>36</v>
      </c>
      <c r="C114" s="4" t="s">
        <v>20</v>
      </c>
      <c r="D114">
        <v>3</v>
      </c>
      <c r="E114">
        <v>3</v>
      </c>
      <c r="F114">
        <v>1</v>
      </c>
      <c r="G114">
        <v>3</v>
      </c>
      <c r="H114">
        <v>1</v>
      </c>
      <c r="I114">
        <v>0</v>
      </c>
      <c r="J114">
        <v>0</v>
      </c>
      <c r="K114">
        <v>1</v>
      </c>
      <c r="L114">
        <v>0</v>
      </c>
      <c r="M114" s="84"/>
      <c r="N114" s="112"/>
      <c r="O114" s="3" t="s">
        <v>331</v>
      </c>
      <c r="P114" s="4" t="s">
        <v>312</v>
      </c>
      <c r="Q114" s="49">
        <v>2</v>
      </c>
      <c r="R114" s="49">
        <v>2</v>
      </c>
      <c r="S114" s="49">
        <v>0</v>
      </c>
      <c r="T114" s="49">
        <v>0</v>
      </c>
      <c r="U114" s="49">
        <v>0</v>
      </c>
      <c r="V114" s="49">
        <v>0</v>
      </c>
      <c r="W114" s="49">
        <v>1</v>
      </c>
      <c r="X114" s="49">
        <v>0</v>
      </c>
      <c r="Y114" s="49">
        <v>0</v>
      </c>
      <c r="Z114" s="84"/>
      <c r="AA114" s="112"/>
    </row>
    <row r="115" spans="1:27" ht="13.5">
      <c r="A115" s="112"/>
      <c r="B115" s="3" t="s">
        <v>37</v>
      </c>
      <c r="C115" s="4" t="s">
        <v>21</v>
      </c>
      <c r="D115">
        <v>3</v>
      </c>
      <c r="E115">
        <v>3</v>
      </c>
      <c r="F115">
        <v>2</v>
      </c>
      <c r="G115">
        <v>2</v>
      </c>
      <c r="H115">
        <v>3</v>
      </c>
      <c r="I115">
        <v>0</v>
      </c>
      <c r="J115">
        <v>0</v>
      </c>
      <c r="K115">
        <v>2</v>
      </c>
      <c r="L115">
        <v>0</v>
      </c>
      <c r="M115" s="84"/>
      <c r="N115" s="112"/>
      <c r="O115" s="3" t="s">
        <v>26</v>
      </c>
      <c r="P115" s="4" t="s">
        <v>169</v>
      </c>
      <c r="Q115" s="49">
        <v>2</v>
      </c>
      <c r="R115" s="49">
        <v>1</v>
      </c>
      <c r="S115" s="49">
        <v>1</v>
      </c>
      <c r="T115" s="49">
        <v>0</v>
      </c>
      <c r="U115" s="49">
        <v>0</v>
      </c>
      <c r="V115" s="49">
        <v>1</v>
      </c>
      <c r="W115" s="49">
        <v>0</v>
      </c>
      <c r="X115" s="49">
        <v>0</v>
      </c>
      <c r="Y115" s="49">
        <v>0</v>
      </c>
      <c r="Z115" s="84"/>
      <c r="AA115" s="112"/>
    </row>
    <row r="116" spans="1:27" ht="13.5">
      <c r="A116" s="112"/>
      <c r="B116" s="3" t="s">
        <v>79</v>
      </c>
      <c r="C116" s="4" t="s">
        <v>134</v>
      </c>
      <c r="D116">
        <v>3</v>
      </c>
      <c r="E116">
        <v>3</v>
      </c>
      <c r="F116">
        <v>2</v>
      </c>
      <c r="G116">
        <v>2</v>
      </c>
      <c r="H116">
        <v>2</v>
      </c>
      <c r="I116">
        <v>0</v>
      </c>
      <c r="J116">
        <v>0</v>
      </c>
      <c r="K116">
        <v>2</v>
      </c>
      <c r="L116">
        <v>0</v>
      </c>
      <c r="M116" s="84"/>
      <c r="N116" s="112"/>
      <c r="O116" s="3" t="s">
        <v>37</v>
      </c>
      <c r="P116" s="4" t="s">
        <v>313</v>
      </c>
      <c r="Q116" s="49">
        <v>2</v>
      </c>
      <c r="R116" s="49">
        <v>2</v>
      </c>
      <c r="S116" s="49">
        <v>1</v>
      </c>
      <c r="T116" s="49">
        <v>0</v>
      </c>
      <c r="U116" s="49">
        <v>0</v>
      </c>
      <c r="V116" s="49">
        <v>0</v>
      </c>
      <c r="W116" s="49">
        <v>1</v>
      </c>
      <c r="X116" s="49">
        <v>0</v>
      </c>
      <c r="Y116" s="49">
        <v>1</v>
      </c>
      <c r="Z116" s="84"/>
      <c r="AA116" s="112"/>
    </row>
    <row r="117" spans="1:27" ht="13.5">
      <c r="A117" s="112"/>
      <c r="B117" s="3" t="s">
        <v>97</v>
      </c>
      <c r="C117" s="4" t="s">
        <v>262</v>
      </c>
      <c r="D117">
        <v>3</v>
      </c>
      <c r="E117">
        <v>3</v>
      </c>
      <c r="F117">
        <v>1</v>
      </c>
      <c r="G117">
        <v>0</v>
      </c>
      <c r="H117">
        <v>2</v>
      </c>
      <c r="I117">
        <v>0</v>
      </c>
      <c r="J117">
        <v>2</v>
      </c>
      <c r="K117">
        <v>3</v>
      </c>
      <c r="L117">
        <v>0</v>
      </c>
      <c r="M117" s="84"/>
      <c r="N117" s="112"/>
      <c r="O117" s="3" t="s">
        <v>24</v>
      </c>
      <c r="P117" s="4" t="s">
        <v>314</v>
      </c>
      <c r="Q117" s="49">
        <v>2</v>
      </c>
      <c r="R117" s="49">
        <v>1</v>
      </c>
      <c r="S117" s="49">
        <v>0</v>
      </c>
      <c r="T117" s="49">
        <v>0</v>
      </c>
      <c r="U117" s="49">
        <v>0</v>
      </c>
      <c r="V117" s="49">
        <v>1</v>
      </c>
      <c r="W117" s="49">
        <v>1</v>
      </c>
      <c r="X117" s="49">
        <v>1</v>
      </c>
      <c r="Y117" s="49">
        <v>2</v>
      </c>
      <c r="Z117" s="84"/>
      <c r="AA117" s="112"/>
    </row>
    <row r="118" spans="1:27" ht="13.5">
      <c r="A118" s="112"/>
      <c r="B118" s="3" t="s">
        <v>362</v>
      </c>
      <c r="C118" s="4" t="s">
        <v>361</v>
      </c>
      <c r="D118">
        <v>3</v>
      </c>
      <c r="E118">
        <v>2</v>
      </c>
      <c r="F118">
        <v>1</v>
      </c>
      <c r="G118">
        <v>1</v>
      </c>
      <c r="H118">
        <v>2</v>
      </c>
      <c r="I118">
        <v>1</v>
      </c>
      <c r="J118">
        <v>0</v>
      </c>
      <c r="K118">
        <v>2</v>
      </c>
      <c r="L118">
        <v>0</v>
      </c>
      <c r="M118" s="84"/>
      <c r="N118" s="112"/>
      <c r="O118" s="3" t="s">
        <v>332</v>
      </c>
      <c r="P118" s="4" t="s">
        <v>118</v>
      </c>
      <c r="Q118" s="49">
        <v>1</v>
      </c>
      <c r="R118" s="49">
        <v>1</v>
      </c>
      <c r="S118" s="49">
        <v>0</v>
      </c>
      <c r="T118" s="49">
        <v>0</v>
      </c>
      <c r="U118" s="49">
        <v>0</v>
      </c>
      <c r="V118" s="49">
        <v>0</v>
      </c>
      <c r="W118" s="49">
        <v>1</v>
      </c>
      <c r="X118" s="49">
        <v>0</v>
      </c>
      <c r="Y118" s="49">
        <v>0</v>
      </c>
      <c r="Z118" s="84"/>
      <c r="AA118" s="112"/>
    </row>
    <row r="119" spans="1:27" ht="13.5">
      <c r="A119" s="112"/>
      <c r="B119" s="3" t="s">
        <v>360</v>
      </c>
      <c r="C119" s="4" t="s">
        <v>363</v>
      </c>
      <c r="D119">
        <v>2</v>
      </c>
      <c r="E119">
        <v>0</v>
      </c>
      <c r="F119">
        <v>0</v>
      </c>
      <c r="G119">
        <v>0</v>
      </c>
      <c r="H119">
        <v>2</v>
      </c>
      <c r="I119">
        <v>2</v>
      </c>
      <c r="J119">
        <v>0</v>
      </c>
      <c r="K119">
        <v>1</v>
      </c>
      <c r="L119">
        <v>0</v>
      </c>
      <c r="M119" s="84"/>
      <c r="N119" s="112"/>
      <c r="O119" s="3" t="s">
        <v>28</v>
      </c>
      <c r="P119" s="4" t="s">
        <v>93</v>
      </c>
      <c r="Q119" s="49">
        <v>1</v>
      </c>
      <c r="R119" s="49">
        <v>1</v>
      </c>
      <c r="S119" s="49">
        <v>0</v>
      </c>
      <c r="T119" s="49">
        <v>0</v>
      </c>
      <c r="U119" s="49">
        <v>0</v>
      </c>
      <c r="V119" s="49">
        <v>0</v>
      </c>
      <c r="W119" s="49">
        <v>1</v>
      </c>
      <c r="X119" s="49">
        <v>0</v>
      </c>
      <c r="Y119" s="49">
        <v>1</v>
      </c>
      <c r="Z119" s="84"/>
      <c r="AA119" s="112"/>
    </row>
    <row r="120" spans="1:27" ht="13.5">
      <c r="A120" s="112"/>
      <c r="B120" s="3"/>
      <c r="C120" s="4" t="s">
        <v>364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1</v>
      </c>
      <c r="L120">
        <v>0</v>
      </c>
      <c r="M120" s="84"/>
      <c r="N120" s="112"/>
      <c r="O120" s="3" t="s">
        <v>324</v>
      </c>
      <c r="P120" s="4" t="s">
        <v>186</v>
      </c>
      <c r="Q120" s="49">
        <v>1</v>
      </c>
      <c r="R120" s="49">
        <v>1</v>
      </c>
      <c r="S120" s="49">
        <v>0</v>
      </c>
      <c r="T120" s="49">
        <v>0</v>
      </c>
      <c r="U120" s="49">
        <v>0</v>
      </c>
      <c r="V120" s="49">
        <v>0</v>
      </c>
      <c r="W120" s="49">
        <v>1</v>
      </c>
      <c r="X120" s="49">
        <v>0</v>
      </c>
      <c r="Y120" s="49">
        <v>0</v>
      </c>
      <c r="Z120" s="84"/>
      <c r="AA120" s="112"/>
    </row>
    <row r="121" spans="1:27" ht="13.5">
      <c r="A121" s="112"/>
      <c r="B121" s="3" t="s">
        <v>25</v>
      </c>
      <c r="C121" s="4" t="s">
        <v>348</v>
      </c>
      <c r="D121">
        <v>3</v>
      </c>
      <c r="E121">
        <v>2</v>
      </c>
      <c r="F121">
        <v>1</v>
      </c>
      <c r="G121">
        <v>2</v>
      </c>
      <c r="H121">
        <v>2</v>
      </c>
      <c r="I121">
        <v>1</v>
      </c>
      <c r="J121">
        <v>0</v>
      </c>
      <c r="K121">
        <v>0</v>
      </c>
      <c r="L121">
        <v>0</v>
      </c>
      <c r="M121" s="84"/>
      <c r="N121" s="112"/>
      <c r="Z121" s="84"/>
      <c r="AA121" s="112"/>
    </row>
    <row r="122" spans="1:27" ht="13.5">
      <c r="A122" s="112"/>
      <c r="M122" s="84"/>
      <c r="N122" s="112"/>
      <c r="P122" s="4" t="s">
        <v>281</v>
      </c>
      <c r="Q122" s="1" t="s">
        <v>284</v>
      </c>
      <c r="R122" s="1" t="s">
        <v>285</v>
      </c>
      <c r="S122" s="1" t="s">
        <v>5</v>
      </c>
      <c r="T122" s="1" t="s">
        <v>7</v>
      </c>
      <c r="U122" s="1" t="s">
        <v>9</v>
      </c>
      <c r="V122" s="1" t="s">
        <v>13</v>
      </c>
      <c r="W122" s="1" t="s">
        <v>282</v>
      </c>
      <c r="X122" s="1" t="s">
        <v>283</v>
      </c>
      <c r="Y122" s="1" t="s">
        <v>289</v>
      </c>
      <c r="Z122" s="84"/>
      <c r="AA122" s="112"/>
    </row>
    <row r="123" spans="1:27" ht="13.5">
      <c r="A123" s="112"/>
      <c r="C123" s="4" t="s">
        <v>281</v>
      </c>
      <c r="D123" s="1" t="s">
        <v>284</v>
      </c>
      <c r="E123" s="1" t="s">
        <v>285</v>
      </c>
      <c r="F123" s="1" t="s">
        <v>5</v>
      </c>
      <c r="G123" s="1" t="s">
        <v>7</v>
      </c>
      <c r="H123" s="1" t="s">
        <v>9</v>
      </c>
      <c r="I123" s="1" t="s">
        <v>13</v>
      </c>
      <c r="J123" s="1" t="s">
        <v>282</v>
      </c>
      <c r="K123" s="1" t="s">
        <v>283</v>
      </c>
      <c r="L123" s="1" t="s">
        <v>289</v>
      </c>
      <c r="M123" s="84"/>
      <c r="N123" s="112"/>
      <c r="P123" s="4" t="s">
        <v>457</v>
      </c>
      <c r="Q123" s="48">
        <v>2</v>
      </c>
      <c r="R123" s="49">
        <v>61</v>
      </c>
      <c r="S123" s="49">
        <v>15</v>
      </c>
      <c r="T123" s="49">
        <v>4</v>
      </c>
      <c r="U123" s="49">
        <v>1</v>
      </c>
      <c r="V123" s="49">
        <v>1</v>
      </c>
      <c r="W123" s="49">
        <v>8</v>
      </c>
      <c r="X123" s="49">
        <v>3</v>
      </c>
      <c r="Y123" s="49">
        <v>1</v>
      </c>
      <c r="Z123" s="84"/>
      <c r="AA123" s="112"/>
    </row>
    <row r="124" spans="1:27" ht="13.5">
      <c r="A124" s="112"/>
      <c r="C124" s="4" t="s">
        <v>450</v>
      </c>
      <c r="D124">
        <v>3</v>
      </c>
      <c r="E124">
        <v>69</v>
      </c>
      <c r="F124">
        <v>17</v>
      </c>
      <c r="G124">
        <v>3</v>
      </c>
      <c r="H124">
        <v>6</v>
      </c>
      <c r="I124">
        <v>5</v>
      </c>
      <c r="J124">
        <v>5</v>
      </c>
      <c r="K124">
        <v>5</v>
      </c>
      <c r="L124">
        <v>1</v>
      </c>
      <c r="M124" s="84"/>
      <c r="N124" s="112"/>
      <c r="P124" s="4"/>
      <c r="Q124" s="48"/>
      <c r="R124" s="49"/>
      <c r="S124" s="49"/>
      <c r="T124" s="49"/>
      <c r="U124" s="49"/>
      <c r="V124" s="49"/>
      <c r="W124" s="49"/>
      <c r="X124" s="49"/>
      <c r="Y124" s="49"/>
      <c r="Z124" s="84"/>
      <c r="AA124" s="112"/>
    </row>
    <row r="125" spans="1:27" ht="13.5">
      <c r="A125" s="112"/>
      <c r="C125" s="4"/>
      <c r="M125" s="84"/>
      <c r="N125" s="112"/>
      <c r="P125" s="4"/>
      <c r="Q125" s="48"/>
      <c r="R125" s="49"/>
      <c r="S125" s="49"/>
      <c r="T125" s="49"/>
      <c r="U125" s="49"/>
      <c r="V125" s="49"/>
      <c r="W125" s="49"/>
      <c r="X125" s="49"/>
      <c r="Y125" s="49"/>
      <c r="Z125" s="84"/>
      <c r="AA125" s="112"/>
    </row>
    <row r="126" spans="1:29" ht="9" customHeight="1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</row>
    <row r="127" spans="1:27" ht="14.25" thickBot="1">
      <c r="A127" s="112"/>
      <c r="B127" t="s">
        <v>369</v>
      </c>
      <c r="N127" s="112"/>
      <c r="O127" t="s">
        <v>370</v>
      </c>
      <c r="AA127" s="112"/>
    </row>
    <row r="128" spans="1:27" ht="24.75" customHeight="1">
      <c r="A128" s="112"/>
      <c r="C128" s="6"/>
      <c r="D128" s="7">
        <v>1</v>
      </c>
      <c r="E128" s="7">
        <v>2</v>
      </c>
      <c r="F128" s="7">
        <v>3</v>
      </c>
      <c r="G128" s="7">
        <v>4</v>
      </c>
      <c r="H128" s="7">
        <v>5</v>
      </c>
      <c r="I128" s="8" t="s">
        <v>0</v>
      </c>
      <c r="J128" s="5"/>
      <c r="K128" s="2"/>
      <c r="M128" s="84"/>
      <c r="N128" s="112"/>
      <c r="P128" s="6"/>
      <c r="Q128" s="7">
        <v>1</v>
      </c>
      <c r="R128" s="7">
        <v>2</v>
      </c>
      <c r="S128" s="7">
        <v>3</v>
      </c>
      <c r="T128" s="7">
        <v>4</v>
      </c>
      <c r="U128" s="7">
        <v>5</v>
      </c>
      <c r="V128" s="8" t="s">
        <v>0</v>
      </c>
      <c r="W128" s="5"/>
      <c r="X128" s="2"/>
      <c r="Z128" s="84"/>
      <c r="AA128" s="112"/>
    </row>
    <row r="129" spans="1:27" ht="24.75" customHeight="1">
      <c r="A129" s="112"/>
      <c r="C129" s="9" t="s">
        <v>392</v>
      </c>
      <c r="D129" s="10">
        <v>1</v>
      </c>
      <c r="E129" s="10">
        <v>0</v>
      </c>
      <c r="F129" s="10">
        <v>1</v>
      </c>
      <c r="G129" s="10">
        <v>0</v>
      </c>
      <c r="H129" s="10">
        <v>0</v>
      </c>
      <c r="I129" s="11">
        <v>2</v>
      </c>
      <c r="J129" s="5"/>
      <c r="K129" s="2"/>
      <c r="M129" s="84"/>
      <c r="N129" s="112"/>
      <c r="P129" s="9" t="s">
        <v>372</v>
      </c>
      <c r="Q129" s="10">
        <v>7</v>
      </c>
      <c r="R129" s="10">
        <v>2</v>
      </c>
      <c r="S129" s="10">
        <v>0</v>
      </c>
      <c r="T129" s="10"/>
      <c r="U129" s="10"/>
      <c r="V129" s="11">
        <v>9</v>
      </c>
      <c r="W129" s="5"/>
      <c r="X129" s="2"/>
      <c r="Z129" s="84"/>
      <c r="AA129" s="112"/>
    </row>
    <row r="130" spans="1:27" ht="24.75" customHeight="1" thickBot="1">
      <c r="A130" s="112"/>
      <c r="C130" s="12" t="s">
        <v>391</v>
      </c>
      <c r="D130" s="13">
        <v>3</v>
      </c>
      <c r="E130" s="13">
        <v>0</v>
      </c>
      <c r="F130" s="13">
        <v>0</v>
      </c>
      <c r="G130" s="13">
        <v>0</v>
      </c>
      <c r="H130" s="13" t="s">
        <v>323</v>
      </c>
      <c r="I130" s="14">
        <v>3</v>
      </c>
      <c r="J130" s="5"/>
      <c r="K130" s="2"/>
      <c r="M130" s="84"/>
      <c r="N130" s="112"/>
      <c r="P130" s="12" t="s">
        <v>373</v>
      </c>
      <c r="Q130" s="13">
        <v>0</v>
      </c>
      <c r="R130" s="13">
        <v>0</v>
      </c>
      <c r="S130" s="13">
        <v>1</v>
      </c>
      <c r="T130" s="13"/>
      <c r="U130" s="13"/>
      <c r="V130" s="14">
        <v>1</v>
      </c>
      <c r="W130" s="5"/>
      <c r="X130" s="2"/>
      <c r="Z130" s="84"/>
      <c r="AA130" s="112"/>
    </row>
    <row r="131" spans="1:27" ht="13.5">
      <c r="A131" s="112"/>
      <c r="M131" s="84"/>
      <c r="N131" s="112"/>
      <c r="Z131" s="84"/>
      <c r="AA131" s="112"/>
    </row>
    <row r="132" spans="1:27" ht="13.5">
      <c r="A132" s="112"/>
      <c r="C132" t="s">
        <v>3</v>
      </c>
      <c r="D132" t="s">
        <v>389</v>
      </c>
      <c r="M132" s="84"/>
      <c r="N132" s="112"/>
      <c r="P132" t="s">
        <v>3</v>
      </c>
      <c r="Q132" t="s">
        <v>276</v>
      </c>
      <c r="Z132" s="84"/>
      <c r="AA132" s="112"/>
    </row>
    <row r="133" spans="1:27" ht="13.5">
      <c r="A133" s="112"/>
      <c r="C133" t="s">
        <v>129</v>
      </c>
      <c r="D133" t="s">
        <v>349</v>
      </c>
      <c r="M133" s="84"/>
      <c r="N133" s="112"/>
      <c r="Z133" s="84"/>
      <c r="AA133" s="112"/>
    </row>
    <row r="134" spans="1:27" ht="13.5">
      <c r="A134" s="112"/>
      <c r="C134" t="s">
        <v>2</v>
      </c>
      <c r="D134" t="s">
        <v>390</v>
      </c>
      <c r="M134" s="84"/>
      <c r="N134" s="112"/>
      <c r="Z134" s="84"/>
      <c r="AA134" s="112"/>
    </row>
    <row r="135" spans="1:27" ht="13.5">
      <c r="A135" s="112"/>
      <c r="M135" s="84"/>
      <c r="N135" s="112"/>
      <c r="Z135" s="84"/>
      <c r="AA135" s="112"/>
    </row>
    <row r="136" spans="1:27" ht="13.5">
      <c r="A136" s="112"/>
      <c r="C136" s="1" t="s">
        <v>4</v>
      </c>
      <c r="D136" s="1" t="s">
        <v>5</v>
      </c>
      <c r="E136" s="1" t="s">
        <v>6</v>
      </c>
      <c r="F136" s="1" t="s">
        <v>7</v>
      </c>
      <c r="G136" s="1" t="s">
        <v>8</v>
      </c>
      <c r="H136" s="1" t="s">
        <v>11</v>
      </c>
      <c r="I136" s="1" t="s">
        <v>9</v>
      </c>
      <c r="J136" s="1" t="s">
        <v>13</v>
      </c>
      <c r="K136" s="1" t="s">
        <v>10</v>
      </c>
      <c r="L136" s="1" t="s">
        <v>12</v>
      </c>
      <c r="M136" s="84"/>
      <c r="N136" s="112"/>
      <c r="P136" s="1" t="s">
        <v>4</v>
      </c>
      <c r="Q136" s="1" t="s">
        <v>5</v>
      </c>
      <c r="R136" s="1" t="s">
        <v>6</v>
      </c>
      <c r="S136" s="1" t="s">
        <v>7</v>
      </c>
      <c r="T136" s="1" t="s">
        <v>8</v>
      </c>
      <c r="U136" s="1" t="s">
        <v>11</v>
      </c>
      <c r="V136" s="1" t="s">
        <v>9</v>
      </c>
      <c r="W136" s="1" t="s">
        <v>13</v>
      </c>
      <c r="X136" s="1" t="s">
        <v>10</v>
      </c>
      <c r="Y136" s="1" t="s">
        <v>12</v>
      </c>
      <c r="Z136" s="84"/>
      <c r="AA136" s="112"/>
    </row>
    <row r="137" spans="1:27" ht="13.5">
      <c r="A137" s="112"/>
      <c r="B137" s="3" t="s">
        <v>27</v>
      </c>
      <c r="C137" s="4" t="s">
        <v>18</v>
      </c>
      <c r="D137">
        <v>2</v>
      </c>
      <c r="E137">
        <v>2</v>
      </c>
      <c r="F137">
        <v>0</v>
      </c>
      <c r="G137">
        <v>0</v>
      </c>
      <c r="H137">
        <v>1</v>
      </c>
      <c r="I137">
        <v>0</v>
      </c>
      <c r="J137">
        <v>0</v>
      </c>
      <c r="K137">
        <v>1</v>
      </c>
      <c r="L137">
        <v>0</v>
      </c>
      <c r="M137" s="84"/>
      <c r="N137" s="112"/>
      <c r="O137" s="3" t="s">
        <v>109</v>
      </c>
      <c r="P137" s="4" t="s">
        <v>310</v>
      </c>
      <c r="Q137" s="49">
        <v>2</v>
      </c>
      <c r="R137" s="49">
        <v>2</v>
      </c>
      <c r="S137" s="49">
        <v>1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1</v>
      </c>
      <c r="Z137" s="84"/>
      <c r="AA137" s="112"/>
    </row>
    <row r="138" spans="1:27" ht="13.5">
      <c r="A138" s="112"/>
      <c r="B138" s="3" t="s">
        <v>99</v>
      </c>
      <c r="C138" s="4" t="s">
        <v>62</v>
      </c>
      <c r="D138">
        <v>2</v>
      </c>
      <c r="E138">
        <v>2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 s="84"/>
      <c r="N138" s="112"/>
      <c r="O138" s="3" t="s">
        <v>25</v>
      </c>
      <c r="P138" s="4" t="s">
        <v>311</v>
      </c>
      <c r="Q138" s="49">
        <v>2</v>
      </c>
      <c r="R138" s="49">
        <v>0</v>
      </c>
      <c r="S138" s="49">
        <v>0</v>
      </c>
      <c r="T138" s="49">
        <v>0</v>
      </c>
      <c r="U138" s="49">
        <v>1</v>
      </c>
      <c r="V138" s="49">
        <v>2</v>
      </c>
      <c r="W138" s="49">
        <v>0</v>
      </c>
      <c r="X138" s="49">
        <v>2</v>
      </c>
      <c r="Y138" s="49">
        <v>0</v>
      </c>
      <c r="Z138" s="84"/>
      <c r="AA138" s="112"/>
    </row>
    <row r="139" spans="1:27" ht="13.5">
      <c r="A139" s="112"/>
      <c r="B139" s="3" t="s">
        <v>36</v>
      </c>
      <c r="C139" s="4" t="s">
        <v>20</v>
      </c>
      <c r="D139">
        <v>2</v>
      </c>
      <c r="E139">
        <v>2</v>
      </c>
      <c r="F139">
        <v>0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 s="84"/>
      <c r="N139" s="112"/>
      <c r="O139" s="3" t="s">
        <v>331</v>
      </c>
      <c r="P139" s="4" t="s">
        <v>312</v>
      </c>
      <c r="Q139" s="49">
        <v>2</v>
      </c>
      <c r="R139" s="49">
        <v>2</v>
      </c>
      <c r="S139" s="49">
        <v>1</v>
      </c>
      <c r="T139" s="49">
        <v>1</v>
      </c>
      <c r="U139" s="49">
        <v>0</v>
      </c>
      <c r="V139" s="49">
        <v>0</v>
      </c>
      <c r="W139" s="49">
        <v>1</v>
      </c>
      <c r="X139" s="49">
        <v>1</v>
      </c>
      <c r="Y139" s="49">
        <v>0</v>
      </c>
      <c r="Z139" s="84"/>
      <c r="AA139" s="112"/>
    </row>
    <row r="140" spans="1:27" ht="13.5">
      <c r="A140" s="112"/>
      <c r="B140" s="3" t="s">
        <v>37</v>
      </c>
      <c r="C140" s="4" t="s">
        <v>21</v>
      </c>
      <c r="D140">
        <v>2</v>
      </c>
      <c r="E140">
        <v>2</v>
      </c>
      <c r="F140">
        <v>2</v>
      </c>
      <c r="G140">
        <v>0</v>
      </c>
      <c r="H140">
        <v>1</v>
      </c>
      <c r="I140">
        <v>0</v>
      </c>
      <c r="J140">
        <v>0</v>
      </c>
      <c r="K140">
        <v>0</v>
      </c>
      <c r="L140">
        <v>1</v>
      </c>
      <c r="M140" s="84"/>
      <c r="N140" s="112"/>
      <c r="O140" s="3" t="s">
        <v>26</v>
      </c>
      <c r="P140" s="4" t="s">
        <v>169</v>
      </c>
      <c r="Q140" s="49">
        <v>2</v>
      </c>
      <c r="R140" s="49">
        <v>2</v>
      </c>
      <c r="S140" s="49">
        <v>0</v>
      </c>
      <c r="T140" s="49">
        <v>0</v>
      </c>
      <c r="U140" s="49">
        <v>0</v>
      </c>
      <c r="V140" s="49">
        <v>0</v>
      </c>
      <c r="W140" s="49">
        <v>1</v>
      </c>
      <c r="X140" s="49">
        <v>0</v>
      </c>
      <c r="Y140" s="49">
        <v>0</v>
      </c>
      <c r="Z140" s="84"/>
      <c r="AA140" s="112"/>
    </row>
    <row r="141" spans="1:27" ht="13.5">
      <c r="A141" s="112"/>
      <c r="B141" s="3" t="s">
        <v>79</v>
      </c>
      <c r="C141" s="4" t="s">
        <v>134</v>
      </c>
      <c r="D141">
        <v>2</v>
      </c>
      <c r="E141">
        <v>2</v>
      </c>
      <c r="F141">
        <v>1</v>
      </c>
      <c r="G141">
        <v>1</v>
      </c>
      <c r="H141">
        <v>1</v>
      </c>
      <c r="I141">
        <v>0</v>
      </c>
      <c r="J141">
        <v>0</v>
      </c>
      <c r="K141">
        <v>0</v>
      </c>
      <c r="L141">
        <v>1</v>
      </c>
      <c r="M141" s="84"/>
      <c r="N141" s="112"/>
      <c r="O141" s="3" t="s">
        <v>37</v>
      </c>
      <c r="P141" s="4" t="s">
        <v>313</v>
      </c>
      <c r="Q141" s="49">
        <v>1</v>
      </c>
      <c r="R141" s="49">
        <v>1</v>
      </c>
      <c r="S141" s="49">
        <v>0</v>
      </c>
      <c r="T141" s="49">
        <v>0</v>
      </c>
      <c r="U141" s="49">
        <v>0</v>
      </c>
      <c r="V141" s="49">
        <v>0</v>
      </c>
      <c r="W141" s="49">
        <v>1</v>
      </c>
      <c r="X141" s="49">
        <v>0</v>
      </c>
      <c r="Y141" s="49">
        <v>1</v>
      </c>
      <c r="Z141" s="84"/>
      <c r="AA141" s="112"/>
    </row>
    <row r="142" spans="1:27" ht="13.5">
      <c r="A142" s="112"/>
      <c r="B142" s="3" t="s">
        <v>97</v>
      </c>
      <c r="C142" s="4" t="s">
        <v>262</v>
      </c>
      <c r="D142">
        <v>2</v>
      </c>
      <c r="E142">
        <v>2</v>
      </c>
      <c r="F142">
        <v>1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0</v>
      </c>
      <c r="M142" s="84"/>
      <c r="N142" s="112"/>
      <c r="O142" s="3" t="s">
        <v>24</v>
      </c>
      <c r="P142" s="4" t="s">
        <v>314</v>
      </c>
      <c r="Q142" s="49">
        <v>1</v>
      </c>
      <c r="R142" s="49">
        <v>1</v>
      </c>
      <c r="S142" s="49">
        <v>0</v>
      </c>
      <c r="T142" s="49">
        <v>0</v>
      </c>
      <c r="U142" s="49">
        <v>0</v>
      </c>
      <c r="V142" s="49">
        <v>0</v>
      </c>
      <c r="W142" s="49">
        <v>1</v>
      </c>
      <c r="X142" s="49">
        <v>0</v>
      </c>
      <c r="Y142" s="49">
        <v>3</v>
      </c>
      <c r="Z142" s="84"/>
      <c r="AA142" s="112"/>
    </row>
    <row r="143" spans="1:27" ht="13.5">
      <c r="A143" s="112"/>
      <c r="B143" s="3" t="s">
        <v>362</v>
      </c>
      <c r="C143" s="4" t="s">
        <v>361</v>
      </c>
      <c r="D143">
        <v>2</v>
      </c>
      <c r="E143">
        <v>2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 s="84"/>
      <c r="N143" s="112"/>
      <c r="O143" s="3" t="s">
        <v>332</v>
      </c>
      <c r="P143" s="4" t="s">
        <v>118</v>
      </c>
      <c r="Q143" s="49">
        <v>1</v>
      </c>
      <c r="R143" s="49">
        <v>1</v>
      </c>
      <c r="S143" s="49">
        <v>0</v>
      </c>
      <c r="T143" s="49">
        <v>0</v>
      </c>
      <c r="U143" s="49">
        <v>0</v>
      </c>
      <c r="V143" s="49">
        <v>0</v>
      </c>
      <c r="W143" s="49">
        <v>1</v>
      </c>
      <c r="X143" s="49">
        <v>0</v>
      </c>
      <c r="Y143" s="49">
        <v>0</v>
      </c>
      <c r="Z143" s="84"/>
      <c r="AA143" s="112"/>
    </row>
    <row r="144" spans="1:27" ht="13.5">
      <c r="A144" s="112"/>
      <c r="B144" s="3" t="s">
        <v>360</v>
      </c>
      <c r="C144" s="4" t="s">
        <v>363</v>
      </c>
      <c r="D144">
        <v>2</v>
      </c>
      <c r="E144">
        <v>2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 s="84"/>
      <c r="N144" s="112"/>
      <c r="O144" s="3" t="s">
        <v>28</v>
      </c>
      <c r="P144" s="4" t="s">
        <v>93</v>
      </c>
      <c r="Q144" s="49">
        <v>1</v>
      </c>
      <c r="R144" s="49">
        <v>1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84"/>
      <c r="AA144" s="112"/>
    </row>
    <row r="145" spans="1:27" ht="13.5">
      <c r="A145" s="112"/>
      <c r="B145" s="3" t="s">
        <v>25</v>
      </c>
      <c r="C145" s="4" t="s">
        <v>348</v>
      </c>
      <c r="D145">
        <v>2</v>
      </c>
      <c r="E145">
        <v>2</v>
      </c>
      <c r="F145">
        <v>0</v>
      </c>
      <c r="G145">
        <v>0</v>
      </c>
      <c r="H145">
        <v>0</v>
      </c>
      <c r="I145">
        <v>0</v>
      </c>
      <c r="J145">
        <v>1</v>
      </c>
      <c r="K145">
        <v>0</v>
      </c>
      <c r="L145">
        <v>0</v>
      </c>
      <c r="M145" s="84"/>
      <c r="N145" s="112"/>
      <c r="O145" s="3" t="s">
        <v>324</v>
      </c>
      <c r="P145" s="4" t="s">
        <v>186</v>
      </c>
      <c r="Q145" s="49">
        <v>1</v>
      </c>
      <c r="R145" s="49">
        <v>1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84"/>
      <c r="AA145" s="112"/>
    </row>
    <row r="146" spans="1:27" ht="13.5">
      <c r="A146" s="112"/>
      <c r="M146" s="84"/>
      <c r="N146" s="112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84"/>
      <c r="AA146" s="112"/>
    </row>
    <row r="147" spans="1:27" ht="13.5">
      <c r="A147" s="112"/>
      <c r="C147" s="4" t="s">
        <v>281</v>
      </c>
      <c r="D147" s="1" t="s">
        <v>284</v>
      </c>
      <c r="E147" s="1" t="s">
        <v>285</v>
      </c>
      <c r="F147" s="1" t="s">
        <v>5</v>
      </c>
      <c r="G147" s="1" t="s">
        <v>7</v>
      </c>
      <c r="H147" s="1" t="s">
        <v>9</v>
      </c>
      <c r="I147" s="1" t="s">
        <v>13</v>
      </c>
      <c r="J147" s="1" t="s">
        <v>282</v>
      </c>
      <c r="K147" s="1" t="s">
        <v>283</v>
      </c>
      <c r="L147" s="1" t="s">
        <v>289</v>
      </c>
      <c r="M147" s="84"/>
      <c r="N147" s="112"/>
      <c r="P147" s="4" t="s">
        <v>281</v>
      </c>
      <c r="Q147" s="1" t="s">
        <v>284</v>
      </c>
      <c r="R147" s="1" t="s">
        <v>285</v>
      </c>
      <c r="S147" s="1" t="s">
        <v>5</v>
      </c>
      <c r="T147" s="1" t="s">
        <v>7</v>
      </c>
      <c r="U147" s="1" t="s">
        <v>9</v>
      </c>
      <c r="V147" s="1" t="s">
        <v>13</v>
      </c>
      <c r="W147" s="1" t="s">
        <v>282</v>
      </c>
      <c r="X147" s="1" t="s">
        <v>283</v>
      </c>
      <c r="Y147" s="1" t="s">
        <v>289</v>
      </c>
      <c r="Z147" s="84"/>
      <c r="AA147" s="112"/>
    </row>
    <row r="148" spans="1:27" ht="13.5">
      <c r="A148" s="112"/>
      <c r="C148" s="4" t="s">
        <v>450</v>
      </c>
      <c r="D148">
        <v>4</v>
      </c>
      <c r="E148">
        <v>74</v>
      </c>
      <c r="F148">
        <v>18</v>
      </c>
      <c r="G148">
        <v>4</v>
      </c>
      <c r="H148">
        <v>2</v>
      </c>
      <c r="I148">
        <v>3</v>
      </c>
      <c r="J148">
        <v>2</v>
      </c>
      <c r="K148">
        <v>2</v>
      </c>
      <c r="L148">
        <v>0</v>
      </c>
      <c r="M148" s="84"/>
      <c r="N148" s="112"/>
      <c r="P148" s="4" t="s">
        <v>457</v>
      </c>
      <c r="Q148" s="48">
        <v>3</v>
      </c>
      <c r="R148" s="49">
        <v>76</v>
      </c>
      <c r="S148" s="49">
        <v>19</v>
      </c>
      <c r="T148" s="49">
        <v>2</v>
      </c>
      <c r="U148" s="49">
        <v>7</v>
      </c>
      <c r="V148" s="49">
        <v>6</v>
      </c>
      <c r="W148" s="49">
        <v>9</v>
      </c>
      <c r="X148" s="49">
        <v>4</v>
      </c>
      <c r="Y148" s="49">
        <v>1</v>
      </c>
      <c r="Z148" s="84"/>
      <c r="AA148" s="112"/>
    </row>
    <row r="149" spans="1:27" ht="13.5">
      <c r="A149" s="112"/>
      <c r="C149" s="4" t="s">
        <v>459</v>
      </c>
      <c r="D149">
        <v>1</v>
      </c>
      <c r="E149">
        <v>16</v>
      </c>
      <c r="F149">
        <v>4</v>
      </c>
      <c r="G149">
        <v>0</v>
      </c>
      <c r="H149">
        <v>2</v>
      </c>
      <c r="I149">
        <v>1</v>
      </c>
      <c r="J149">
        <v>0</v>
      </c>
      <c r="K149">
        <v>0</v>
      </c>
      <c r="L149">
        <v>0</v>
      </c>
      <c r="M149" s="84"/>
      <c r="N149" s="112"/>
      <c r="Z149" s="84"/>
      <c r="AA149" s="112"/>
    </row>
    <row r="150" spans="1:27" ht="13.5">
      <c r="A150" s="112"/>
      <c r="C150" s="4"/>
      <c r="M150" s="84"/>
      <c r="N150" s="112"/>
      <c r="Z150" s="84"/>
      <c r="AA150" s="112"/>
    </row>
    <row r="151" spans="1:29" ht="9" customHeight="1" thickBot="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</row>
    <row r="152" spans="1:29" ht="13.5" customHeight="1" thickBot="1">
      <c r="A152" s="18"/>
      <c r="B152" s="38" t="s">
        <v>287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32" t="s">
        <v>468</v>
      </c>
      <c r="U152" s="133"/>
      <c r="V152" s="134"/>
      <c r="W152" s="18"/>
      <c r="X152" s="18"/>
      <c r="Y152" s="18"/>
      <c r="Z152" s="18"/>
      <c r="AA152" s="18"/>
      <c r="AB152" s="18"/>
      <c r="AC152" s="18"/>
    </row>
    <row r="153" spans="2:22" ht="13.5">
      <c r="B153" s="19" t="s">
        <v>221</v>
      </c>
      <c r="C153" s="20" t="s">
        <v>246</v>
      </c>
      <c r="D153" s="20" t="s">
        <v>299</v>
      </c>
      <c r="E153" s="20" t="s">
        <v>5</v>
      </c>
      <c r="F153" s="20" t="s">
        <v>6</v>
      </c>
      <c r="G153" s="20" t="s">
        <v>7</v>
      </c>
      <c r="H153" s="20" t="s">
        <v>8</v>
      </c>
      <c r="I153" s="20" t="s">
        <v>11</v>
      </c>
      <c r="J153" s="20" t="s">
        <v>9</v>
      </c>
      <c r="K153" s="20" t="s">
        <v>13</v>
      </c>
      <c r="L153" s="20" t="s">
        <v>10</v>
      </c>
      <c r="M153" s="20" t="s">
        <v>12</v>
      </c>
      <c r="N153" s="20"/>
      <c r="O153" s="20"/>
      <c r="P153" s="20" t="s">
        <v>247</v>
      </c>
      <c r="Q153" s="20" t="s">
        <v>251</v>
      </c>
      <c r="R153" s="20" t="s">
        <v>252</v>
      </c>
      <c r="S153" s="21" t="s">
        <v>249</v>
      </c>
      <c r="T153" s="120" t="s">
        <v>6</v>
      </c>
      <c r="U153" s="32" t="s">
        <v>7</v>
      </c>
      <c r="V153" s="33" t="s">
        <v>247</v>
      </c>
    </row>
    <row r="154" spans="2:22" ht="13.5">
      <c r="B154" s="22">
        <v>1</v>
      </c>
      <c r="C154" s="23" t="s">
        <v>222</v>
      </c>
      <c r="D154" s="82">
        <v>6</v>
      </c>
      <c r="E154" s="24">
        <f aca="true" t="shared" si="0" ref="E154:M154">Q17+Q38+Q62+Q88+Q114+Q139</f>
        <v>17</v>
      </c>
      <c r="F154" s="24">
        <f t="shared" si="0"/>
        <v>16</v>
      </c>
      <c r="G154" s="24">
        <f t="shared" si="0"/>
        <v>7</v>
      </c>
      <c r="H154" s="24">
        <f t="shared" si="0"/>
        <v>3</v>
      </c>
      <c r="I154" s="24">
        <f t="shared" si="0"/>
        <v>10</v>
      </c>
      <c r="J154" s="24">
        <f t="shared" si="0"/>
        <v>1</v>
      </c>
      <c r="K154" s="24">
        <f t="shared" si="0"/>
        <v>5</v>
      </c>
      <c r="L154" s="24">
        <f t="shared" si="0"/>
        <v>12</v>
      </c>
      <c r="M154" s="24">
        <f t="shared" si="0"/>
        <v>0</v>
      </c>
      <c r="N154" s="24"/>
      <c r="O154" s="24"/>
      <c r="P154" s="28">
        <f>G154/F154</f>
        <v>0.4375</v>
      </c>
      <c r="Q154" s="24">
        <v>0</v>
      </c>
      <c r="R154" s="24">
        <v>0</v>
      </c>
      <c r="S154" s="27">
        <v>1</v>
      </c>
      <c r="T154" s="91">
        <v>10</v>
      </c>
      <c r="U154" s="71">
        <v>5</v>
      </c>
      <c r="V154" s="93">
        <f>U154/T154</f>
        <v>0.5</v>
      </c>
    </row>
    <row r="155" spans="2:22" ht="13.5">
      <c r="B155" s="22">
        <v>2</v>
      </c>
      <c r="C155" s="59" t="s">
        <v>223</v>
      </c>
      <c r="D155" s="88">
        <v>6</v>
      </c>
      <c r="E155" s="24">
        <f aca="true" t="shared" si="1" ref="E155:M155">D18+D42+D93+D66+D121+D145</f>
        <v>14</v>
      </c>
      <c r="F155" s="24">
        <f t="shared" si="1"/>
        <v>10</v>
      </c>
      <c r="G155" s="24">
        <f t="shared" si="1"/>
        <v>3</v>
      </c>
      <c r="H155" s="24">
        <f t="shared" si="1"/>
        <v>4</v>
      </c>
      <c r="I155" s="24">
        <f t="shared" si="1"/>
        <v>8</v>
      </c>
      <c r="J155" s="24">
        <f t="shared" si="1"/>
        <v>4</v>
      </c>
      <c r="K155" s="24">
        <f t="shared" si="1"/>
        <v>1</v>
      </c>
      <c r="L155" s="24">
        <f t="shared" si="1"/>
        <v>4</v>
      </c>
      <c r="M155" s="24">
        <f t="shared" si="1"/>
        <v>0</v>
      </c>
      <c r="N155" s="24"/>
      <c r="O155" s="24"/>
      <c r="P155" s="28">
        <f aca="true" t="shared" si="2" ref="P155:P174">G155/F155</f>
        <v>0.3</v>
      </c>
      <c r="Q155" s="24">
        <v>0</v>
      </c>
      <c r="R155" s="24">
        <v>0</v>
      </c>
      <c r="S155" s="27">
        <v>0</v>
      </c>
      <c r="T155" s="91">
        <v>6</v>
      </c>
      <c r="U155" s="71">
        <v>2</v>
      </c>
      <c r="V155" s="93">
        <f aca="true" t="shared" si="3" ref="V155:V175">U155/T155</f>
        <v>0.3333333333333333</v>
      </c>
    </row>
    <row r="156" spans="2:22" ht="13.5">
      <c r="B156" s="22">
        <v>4</v>
      </c>
      <c r="C156" s="59" t="s">
        <v>225</v>
      </c>
      <c r="D156" s="88">
        <v>6</v>
      </c>
      <c r="E156" s="24">
        <f aca="true" t="shared" si="4" ref="E156:M156">Q12+Q36+Q60+Q86+Q112+Q137</f>
        <v>18</v>
      </c>
      <c r="F156" s="24">
        <f t="shared" si="4"/>
        <v>15</v>
      </c>
      <c r="G156" s="24">
        <f t="shared" si="4"/>
        <v>7</v>
      </c>
      <c r="H156" s="24">
        <f t="shared" si="4"/>
        <v>5</v>
      </c>
      <c r="I156" s="24">
        <f t="shared" si="4"/>
        <v>9</v>
      </c>
      <c r="J156" s="24">
        <f t="shared" si="4"/>
        <v>3</v>
      </c>
      <c r="K156" s="24">
        <f t="shared" si="4"/>
        <v>3</v>
      </c>
      <c r="L156" s="24">
        <f t="shared" si="4"/>
        <v>9</v>
      </c>
      <c r="M156" s="24">
        <f t="shared" si="4"/>
        <v>4</v>
      </c>
      <c r="N156" s="24"/>
      <c r="O156" s="24"/>
      <c r="P156" s="28">
        <f t="shared" si="2"/>
        <v>0.4666666666666667</v>
      </c>
      <c r="Q156" s="24">
        <v>1</v>
      </c>
      <c r="R156" s="24">
        <v>0</v>
      </c>
      <c r="S156" s="27">
        <v>1</v>
      </c>
      <c r="T156" s="91">
        <v>4</v>
      </c>
      <c r="U156" s="71">
        <v>2</v>
      </c>
      <c r="V156" s="93">
        <f t="shared" si="3"/>
        <v>0.5</v>
      </c>
    </row>
    <row r="157" spans="2:22" ht="13.5">
      <c r="B157" s="22">
        <v>6</v>
      </c>
      <c r="C157" s="59" t="s">
        <v>226</v>
      </c>
      <c r="D157" s="88">
        <v>6</v>
      </c>
      <c r="E157" s="24">
        <f aca="true" t="shared" si="5" ref="E157:M157">Q13+Q40+Q64+Q90+Q116+Q141</f>
        <v>16</v>
      </c>
      <c r="F157" s="24">
        <f t="shared" si="5"/>
        <v>12</v>
      </c>
      <c r="G157" s="24">
        <f t="shared" si="5"/>
        <v>3</v>
      </c>
      <c r="H157" s="24">
        <f t="shared" si="5"/>
        <v>4</v>
      </c>
      <c r="I157" s="24">
        <f t="shared" si="5"/>
        <v>5</v>
      </c>
      <c r="J157" s="24">
        <f t="shared" si="5"/>
        <v>4</v>
      </c>
      <c r="K157" s="24">
        <f t="shared" si="5"/>
        <v>7</v>
      </c>
      <c r="L157" s="24">
        <f t="shared" si="5"/>
        <v>5</v>
      </c>
      <c r="M157" s="24">
        <f t="shared" si="5"/>
        <v>2</v>
      </c>
      <c r="N157" s="24"/>
      <c r="O157" s="24"/>
      <c r="P157" s="28">
        <f t="shared" si="2"/>
        <v>0.25</v>
      </c>
      <c r="Q157" s="24">
        <v>0</v>
      </c>
      <c r="R157" s="24">
        <v>0</v>
      </c>
      <c r="S157" s="27">
        <v>0</v>
      </c>
      <c r="T157" s="91">
        <v>8</v>
      </c>
      <c r="U157" s="71">
        <v>1</v>
      </c>
      <c r="V157" s="93">
        <f t="shared" si="3"/>
        <v>0.125</v>
      </c>
    </row>
    <row r="158" spans="2:22" ht="13.5">
      <c r="B158" s="22">
        <v>7</v>
      </c>
      <c r="C158" s="59" t="s">
        <v>227</v>
      </c>
      <c r="D158" s="88">
        <v>6</v>
      </c>
      <c r="E158" s="24">
        <f aca="true" t="shared" si="6" ref="E158:M158">Q14+Q39+Q63+Q89+Q115+Q140</f>
        <v>17</v>
      </c>
      <c r="F158" s="24">
        <f t="shared" si="6"/>
        <v>13</v>
      </c>
      <c r="G158" s="24">
        <f t="shared" si="6"/>
        <v>8</v>
      </c>
      <c r="H158" s="24">
        <f t="shared" si="6"/>
        <v>13</v>
      </c>
      <c r="I158" s="24">
        <f t="shared" si="6"/>
        <v>7</v>
      </c>
      <c r="J158" s="24">
        <f t="shared" si="6"/>
        <v>4</v>
      </c>
      <c r="K158" s="24">
        <f t="shared" si="6"/>
        <v>1</v>
      </c>
      <c r="L158" s="24">
        <f t="shared" si="6"/>
        <v>8</v>
      </c>
      <c r="M158" s="24">
        <f t="shared" si="6"/>
        <v>0</v>
      </c>
      <c r="N158" s="24"/>
      <c r="O158" s="24"/>
      <c r="P158" s="28">
        <f t="shared" si="2"/>
        <v>0.6153846153846154</v>
      </c>
      <c r="Q158" s="24">
        <v>1</v>
      </c>
      <c r="R158" s="24">
        <v>0</v>
      </c>
      <c r="S158" s="27">
        <v>2</v>
      </c>
      <c r="T158" s="91">
        <v>11</v>
      </c>
      <c r="U158" s="71">
        <v>7</v>
      </c>
      <c r="V158" s="93">
        <f t="shared" si="3"/>
        <v>0.6363636363636364</v>
      </c>
    </row>
    <row r="159" spans="2:22" ht="13.5">
      <c r="B159" s="22">
        <v>8</v>
      </c>
      <c r="C159" s="59" t="s">
        <v>228</v>
      </c>
      <c r="D159" s="88">
        <v>5</v>
      </c>
      <c r="E159" s="24">
        <f aca="true" t="shared" si="7" ref="E159:M159">D19+D43+D92+D67+D120</f>
        <v>10</v>
      </c>
      <c r="F159" s="24">
        <f t="shared" si="7"/>
        <v>6</v>
      </c>
      <c r="G159" s="24">
        <f t="shared" si="7"/>
        <v>2</v>
      </c>
      <c r="H159" s="24">
        <f t="shared" si="7"/>
        <v>8</v>
      </c>
      <c r="I159" s="24">
        <f t="shared" si="7"/>
        <v>5</v>
      </c>
      <c r="J159" s="24">
        <f t="shared" si="7"/>
        <v>4</v>
      </c>
      <c r="K159" s="24">
        <f t="shared" si="7"/>
        <v>0</v>
      </c>
      <c r="L159" s="24">
        <f t="shared" si="7"/>
        <v>2</v>
      </c>
      <c r="M159" s="24">
        <f t="shared" si="7"/>
        <v>0</v>
      </c>
      <c r="N159" s="24"/>
      <c r="O159" s="24"/>
      <c r="P159" s="28">
        <f t="shared" si="2"/>
        <v>0.3333333333333333</v>
      </c>
      <c r="Q159" s="24">
        <v>1</v>
      </c>
      <c r="R159" s="24">
        <v>0</v>
      </c>
      <c r="S159" s="27">
        <v>0</v>
      </c>
      <c r="T159" s="91">
        <v>5</v>
      </c>
      <c r="U159" s="71">
        <v>2</v>
      </c>
      <c r="V159" s="93">
        <f t="shared" si="3"/>
        <v>0.4</v>
      </c>
    </row>
    <row r="160" spans="2:22" ht="13.5">
      <c r="B160" s="22">
        <v>10</v>
      </c>
      <c r="C160" s="59" t="s">
        <v>230</v>
      </c>
      <c r="D160" s="88">
        <v>6</v>
      </c>
      <c r="E160" s="24">
        <f aca="true" t="shared" si="8" ref="E160:M160">D15+D40+D90+D64+D116+D141</f>
        <v>16</v>
      </c>
      <c r="F160" s="24">
        <f t="shared" si="8"/>
        <v>14</v>
      </c>
      <c r="G160" s="24">
        <f t="shared" si="8"/>
        <v>8</v>
      </c>
      <c r="H160" s="24">
        <f t="shared" si="8"/>
        <v>12</v>
      </c>
      <c r="I160" s="24">
        <f t="shared" si="8"/>
        <v>11</v>
      </c>
      <c r="J160" s="24">
        <f t="shared" si="8"/>
        <v>2</v>
      </c>
      <c r="K160" s="24">
        <f t="shared" si="8"/>
        <v>1</v>
      </c>
      <c r="L160" s="24">
        <f t="shared" si="8"/>
        <v>8</v>
      </c>
      <c r="M160" s="24">
        <f t="shared" si="8"/>
        <v>1</v>
      </c>
      <c r="N160" s="24"/>
      <c r="O160" s="24"/>
      <c r="P160" s="28">
        <f t="shared" si="2"/>
        <v>0.5714285714285714</v>
      </c>
      <c r="Q160" s="24">
        <v>1</v>
      </c>
      <c r="R160" s="24">
        <v>0</v>
      </c>
      <c r="S160" s="27">
        <v>2</v>
      </c>
      <c r="T160" s="91">
        <v>10</v>
      </c>
      <c r="U160" s="71">
        <v>5</v>
      </c>
      <c r="V160" s="93">
        <f t="shared" si="3"/>
        <v>0.5</v>
      </c>
    </row>
    <row r="161" spans="2:22" ht="13.5">
      <c r="B161" s="22">
        <v>11</v>
      </c>
      <c r="C161" s="59" t="s">
        <v>231</v>
      </c>
      <c r="D161" s="88">
        <v>3</v>
      </c>
      <c r="E161" s="24">
        <f aca="true" t="shared" si="9" ref="E161:M161">Q21+Q67+Q94</f>
        <v>3</v>
      </c>
      <c r="F161" s="24">
        <f t="shared" si="9"/>
        <v>3</v>
      </c>
      <c r="G161" s="24">
        <f t="shared" si="9"/>
        <v>1</v>
      </c>
      <c r="H161" s="24">
        <f t="shared" si="9"/>
        <v>1</v>
      </c>
      <c r="I161" s="24">
        <f t="shared" si="9"/>
        <v>2</v>
      </c>
      <c r="J161" s="24">
        <f t="shared" si="9"/>
        <v>0</v>
      </c>
      <c r="K161" s="24">
        <f t="shared" si="9"/>
        <v>1</v>
      </c>
      <c r="L161" s="24">
        <f t="shared" si="9"/>
        <v>0</v>
      </c>
      <c r="M161" s="24">
        <f t="shared" si="9"/>
        <v>0</v>
      </c>
      <c r="N161" s="24"/>
      <c r="O161" s="24"/>
      <c r="P161" s="28">
        <f t="shared" si="2"/>
        <v>0.3333333333333333</v>
      </c>
      <c r="Q161" s="24">
        <v>0</v>
      </c>
      <c r="R161" s="24">
        <v>0</v>
      </c>
      <c r="S161" s="27">
        <v>1</v>
      </c>
      <c r="T161" s="91">
        <v>3</v>
      </c>
      <c r="U161" s="71">
        <v>1</v>
      </c>
      <c r="V161" s="93">
        <f t="shared" si="3"/>
        <v>0.3333333333333333</v>
      </c>
    </row>
    <row r="162" spans="2:22" ht="13.5">
      <c r="B162" s="22">
        <v>12</v>
      </c>
      <c r="C162" s="59" t="s">
        <v>232</v>
      </c>
      <c r="D162" s="88">
        <v>6</v>
      </c>
      <c r="E162" s="24">
        <f aca="true" t="shared" si="10" ref="E162:M162">D12+D37+D87+D61+D113+D138</f>
        <v>17</v>
      </c>
      <c r="F162" s="24">
        <f t="shared" si="10"/>
        <v>16</v>
      </c>
      <c r="G162" s="24">
        <f t="shared" si="10"/>
        <v>6</v>
      </c>
      <c r="H162" s="24">
        <f t="shared" si="10"/>
        <v>6</v>
      </c>
      <c r="I162" s="24">
        <f t="shared" si="10"/>
        <v>10</v>
      </c>
      <c r="J162" s="24">
        <f t="shared" si="10"/>
        <v>1</v>
      </c>
      <c r="K162" s="24">
        <f t="shared" si="10"/>
        <v>0</v>
      </c>
      <c r="L162" s="24">
        <f t="shared" si="10"/>
        <v>10</v>
      </c>
      <c r="M162" s="24">
        <f t="shared" si="10"/>
        <v>0</v>
      </c>
      <c r="N162" s="24"/>
      <c r="O162" s="24"/>
      <c r="P162" s="28">
        <f t="shared" si="2"/>
        <v>0.375</v>
      </c>
      <c r="Q162" s="24">
        <v>0</v>
      </c>
      <c r="R162" s="24">
        <v>0</v>
      </c>
      <c r="S162" s="27">
        <v>0</v>
      </c>
      <c r="T162" s="91">
        <v>9</v>
      </c>
      <c r="U162" s="71">
        <v>3</v>
      </c>
      <c r="V162" s="93">
        <f t="shared" si="3"/>
        <v>0.3333333333333333</v>
      </c>
    </row>
    <row r="163" spans="2:22" ht="13.5">
      <c r="B163" s="22">
        <v>13</v>
      </c>
      <c r="C163" s="59" t="s">
        <v>233</v>
      </c>
      <c r="D163" s="88">
        <v>6</v>
      </c>
      <c r="E163" s="24">
        <f aca="true" t="shared" si="11" ref="E163:M163">D13+D38+D88+D62+D114+D139</f>
        <v>16</v>
      </c>
      <c r="F163" s="24">
        <f t="shared" si="11"/>
        <v>16</v>
      </c>
      <c r="G163" s="24">
        <f t="shared" si="11"/>
        <v>7</v>
      </c>
      <c r="H163" s="24">
        <f t="shared" si="11"/>
        <v>10</v>
      </c>
      <c r="I163" s="24">
        <f t="shared" si="11"/>
        <v>5</v>
      </c>
      <c r="J163" s="24">
        <f t="shared" si="11"/>
        <v>0</v>
      </c>
      <c r="K163" s="24">
        <f t="shared" si="11"/>
        <v>0</v>
      </c>
      <c r="L163" s="24">
        <f t="shared" si="11"/>
        <v>5</v>
      </c>
      <c r="M163" s="24">
        <f t="shared" si="11"/>
        <v>0</v>
      </c>
      <c r="N163" s="24"/>
      <c r="O163" s="24"/>
      <c r="P163" s="28">
        <f t="shared" si="2"/>
        <v>0.4375</v>
      </c>
      <c r="Q163" s="24">
        <v>0</v>
      </c>
      <c r="R163" s="24">
        <v>0</v>
      </c>
      <c r="S163" s="27">
        <v>2</v>
      </c>
      <c r="T163" s="91">
        <v>13</v>
      </c>
      <c r="U163" s="71">
        <v>7</v>
      </c>
      <c r="V163" s="93">
        <f t="shared" si="3"/>
        <v>0.5384615384615384</v>
      </c>
    </row>
    <row r="164" spans="2:22" ht="13.5">
      <c r="B164" s="22">
        <v>14</v>
      </c>
      <c r="C164" s="59" t="s">
        <v>234</v>
      </c>
      <c r="D164" s="88">
        <v>6</v>
      </c>
      <c r="E164" s="24">
        <f aca="true" t="shared" si="12" ref="E164:M164">D17+D45+D94+D69+D118+D143</f>
        <v>11</v>
      </c>
      <c r="F164" s="24">
        <f t="shared" si="12"/>
        <v>10</v>
      </c>
      <c r="G164" s="24">
        <f t="shared" si="12"/>
        <v>5</v>
      </c>
      <c r="H164" s="24">
        <f t="shared" si="12"/>
        <v>3</v>
      </c>
      <c r="I164" s="24">
        <f t="shared" si="12"/>
        <v>5</v>
      </c>
      <c r="J164" s="24">
        <f t="shared" si="12"/>
        <v>1</v>
      </c>
      <c r="K164" s="24">
        <f t="shared" si="12"/>
        <v>0</v>
      </c>
      <c r="L164" s="24">
        <f t="shared" si="12"/>
        <v>3</v>
      </c>
      <c r="M164" s="24">
        <f t="shared" si="12"/>
        <v>0</v>
      </c>
      <c r="N164" s="24"/>
      <c r="O164" s="24"/>
      <c r="P164" s="28">
        <f t="shared" si="2"/>
        <v>0.5</v>
      </c>
      <c r="Q164" s="24">
        <v>0</v>
      </c>
      <c r="R164" s="24">
        <v>0</v>
      </c>
      <c r="S164" s="27">
        <v>2</v>
      </c>
      <c r="T164" s="91">
        <v>6</v>
      </c>
      <c r="U164" s="71">
        <v>3</v>
      </c>
      <c r="V164" s="93">
        <f t="shared" si="3"/>
        <v>0.5</v>
      </c>
    </row>
    <row r="165" spans="2:22" ht="13.5">
      <c r="B165" s="22">
        <v>15</v>
      </c>
      <c r="C165" s="59" t="s">
        <v>235</v>
      </c>
      <c r="D165" s="88">
        <v>6</v>
      </c>
      <c r="E165" s="24">
        <f aca="true" t="shared" si="13" ref="E165:M165">D11+D36+D86+D60+D112+D137</f>
        <v>18</v>
      </c>
      <c r="F165" s="24">
        <f t="shared" si="13"/>
        <v>15</v>
      </c>
      <c r="G165" s="24">
        <f t="shared" si="13"/>
        <v>5</v>
      </c>
      <c r="H165" s="24">
        <f t="shared" si="13"/>
        <v>6</v>
      </c>
      <c r="I165" s="24">
        <f t="shared" si="13"/>
        <v>10</v>
      </c>
      <c r="J165" s="24">
        <f t="shared" si="13"/>
        <v>3</v>
      </c>
      <c r="K165" s="24">
        <f t="shared" si="13"/>
        <v>0</v>
      </c>
      <c r="L165" s="24">
        <f t="shared" si="13"/>
        <v>14</v>
      </c>
      <c r="M165" s="24">
        <f t="shared" si="13"/>
        <v>0</v>
      </c>
      <c r="N165" s="24"/>
      <c r="O165" s="24"/>
      <c r="P165" s="28">
        <f t="shared" si="2"/>
        <v>0.3333333333333333</v>
      </c>
      <c r="Q165" s="24">
        <v>0</v>
      </c>
      <c r="R165" s="24">
        <v>0</v>
      </c>
      <c r="S165" s="27">
        <v>1</v>
      </c>
      <c r="T165" s="91">
        <v>6</v>
      </c>
      <c r="U165" s="71">
        <v>1</v>
      </c>
      <c r="V165" s="93">
        <f t="shared" si="3"/>
        <v>0.16666666666666666</v>
      </c>
    </row>
    <row r="166" spans="2:22" ht="13.5">
      <c r="B166" s="22">
        <v>16</v>
      </c>
      <c r="C166" s="59" t="s">
        <v>236</v>
      </c>
      <c r="D166" s="88">
        <v>6</v>
      </c>
      <c r="E166" s="24">
        <f aca="true" t="shared" si="14" ref="E166:M166">D14+D39+D89+D63+D115+D140</f>
        <v>16</v>
      </c>
      <c r="F166" s="24">
        <f t="shared" si="14"/>
        <v>14</v>
      </c>
      <c r="G166" s="24">
        <f t="shared" si="14"/>
        <v>7</v>
      </c>
      <c r="H166" s="24">
        <f t="shared" si="14"/>
        <v>5</v>
      </c>
      <c r="I166" s="24">
        <f t="shared" si="14"/>
        <v>12</v>
      </c>
      <c r="J166" s="24">
        <f t="shared" si="14"/>
        <v>2</v>
      </c>
      <c r="K166" s="24">
        <f t="shared" si="14"/>
        <v>2</v>
      </c>
      <c r="L166" s="24">
        <f t="shared" si="14"/>
        <v>8</v>
      </c>
      <c r="M166" s="24">
        <f t="shared" si="14"/>
        <v>2</v>
      </c>
      <c r="N166" s="24"/>
      <c r="O166" s="24"/>
      <c r="P166" s="28">
        <f t="shared" si="2"/>
        <v>0.5</v>
      </c>
      <c r="Q166" s="24">
        <v>1</v>
      </c>
      <c r="R166" s="24">
        <v>1</v>
      </c>
      <c r="S166" s="27">
        <v>2</v>
      </c>
      <c r="T166" s="91">
        <v>8</v>
      </c>
      <c r="U166" s="71">
        <v>4</v>
      </c>
      <c r="V166" s="93">
        <f t="shared" si="3"/>
        <v>0.5</v>
      </c>
    </row>
    <row r="167" spans="2:22" ht="13.5">
      <c r="B167" s="22">
        <v>17</v>
      </c>
      <c r="C167" s="59" t="s">
        <v>237</v>
      </c>
      <c r="D167" s="88">
        <v>6</v>
      </c>
      <c r="E167" s="24">
        <f aca="true" t="shared" si="15" ref="E167:M167">D20+D44+D95+D68+D119+D144</f>
        <v>9</v>
      </c>
      <c r="F167" s="24">
        <f t="shared" si="15"/>
        <v>5</v>
      </c>
      <c r="G167" s="24">
        <f t="shared" si="15"/>
        <v>1</v>
      </c>
      <c r="H167" s="24">
        <f t="shared" si="15"/>
        <v>3</v>
      </c>
      <c r="I167" s="24">
        <f t="shared" si="15"/>
        <v>3</v>
      </c>
      <c r="J167" s="24">
        <f t="shared" si="15"/>
        <v>4</v>
      </c>
      <c r="K167" s="24">
        <f t="shared" si="15"/>
        <v>0</v>
      </c>
      <c r="L167" s="24">
        <f t="shared" si="15"/>
        <v>3</v>
      </c>
      <c r="M167" s="24">
        <f t="shared" si="15"/>
        <v>1</v>
      </c>
      <c r="N167" s="24"/>
      <c r="O167" s="24"/>
      <c r="P167" s="28">
        <f t="shared" si="2"/>
        <v>0.2</v>
      </c>
      <c r="Q167" s="24">
        <v>0</v>
      </c>
      <c r="R167" s="24">
        <v>0</v>
      </c>
      <c r="S167" s="27">
        <v>0</v>
      </c>
      <c r="T167" s="91">
        <v>3</v>
      </c>
      <c r="U167" s="71">
        <v>1</v>
      </c>
      <c r="V167" s="93">
        <f t="shared" si="3"/>
        <v>0.3333333333333333</v>
      </c>
    </row>
    <row r="168" spans="2:22" ht="13.5">
      <c r="B168" s="22">
        <v>18</v>
      </c>
      <c r="C168" s="59" t="s">
        <v>245</v>
      </c>
      <c r="D168" s="88">
        <v>4</v>
      </c>
      <c r="E168" s="24">
        <f aca="true" t="shared" si="16" ref="E168:M168">Q16+Q42+Q70+Q95</f>
        <v>7</v>
      </c>
      <c r="F168" s="24">
        <f t="shared" si="16"/>
        <v>7</v>
      </c>
      <c r="G168" s="24">
        <f t="shared" si="16"/>
        <v>4</v>
      </c>
      <c r="H168" s="24">
        <f t="shared" si="16"/>
        <v>6</v>
      </c>
      <c r="I168" s="24">
        <f t="shared" si="16"/>
        <v>3</v>
      </c>
      <c r="J168" s="24">
        <f t="shared" si="16"/>
        <v>0</v>
      </c>
      <c r="K168" s="24">
        <f t="shared" si="16"/>
        <v>0</v>
      </c>
      <c r="L168" s="24">
        <f t="shared" si="16"/>
        <v>3</v>
      </c>
      <c r="M168" s="24">
        <f t="shared" si="16"/>
        <v>1</v>
      </c>
      <c r="N168" s="24"/>
      <c r="O168" s="24"/>
      <c r="P168" s="28">
        <f t="shared" si="2"/>
        <v>0.5714285714285714</v>
      </c>
      <c r="Q168" s="24">
        <v>1</v>
      </c>
      <c r="R168" s="24">
        <v>0</v>
      </c>
      <c r="S168" s="27">
        <v>0</v>
      </c>
      <c r="T168" s="91">
        <v>4</v>
      </c>
      <c r="U168" s="71">
        <v>3</v>
      </c>
      <c r="V168" s="93">
        <f t="shared" si="3"/>
        <v>0.75</v>
      </c>
    </row>
    <row r="169" spans="2:22" ht="13.5">
      <c r="B169" s="22">
        <v>19</v>
      </c>
      <c r="C169" s="59" t="s">
        <v>238</v>
      </c>
      <c r="D169" s="88">
        <v>6</v>
      </c>
      <c r="E169" s="24">
        <f aca="true" t="shared" si="17" ref="E169:M169">D16+D41+D91+D65+D117+D142</f>
        <v>14</v>
      </c>
      <c r="F169" s="24">
        <f t="shared" si="17"/>
        <v>13</v>
      </c>
      <c r="G169" s="24">
        <f t="shared" si="17"/>
        <v>3</v>
      </c>
      <c r="H169" s="24">
        <f t="shared" si="17"/>
        <v>5</v>
      </c>
      <c r="I169" s="24">
        <f t="shared" si="17"/>
        <v>7</v>
      </c>
      <c r="J169" s="24">
        <f t="shared" si="17"/>
        <v>1</v>
      </c>
      <c r="K169" s="24">
        <f t="shared" si="17"/>
        <v>5</v>
      </c>
      <c r="L169" s="24">
        <f t="shared" si="17"/>
        <v>7</v>
      </c>
      <c r="M169" s="24">
        <f t="shared" si="17"/>
        <v>0</v>
      </c>
      <c r="N169" s="24"/>
      <c r="O169" s="24"/>
      <c r="P169" s="28">
        <f t="shared" si="2"/>
        <v>0.23076923076923078</v>
      </c>
      <c r="Q169" s="24">
        <v>1</v>
      </c>
      <c r="R169" s="24">
        <v>0</v>
      </c>
      <c r="S169" s="27">
        <v>1</v>
      </c>
      <c r="T169" s="91">
        <v>7</v>
      </c>
      <c r="U169" s="71">
        <v>2</v>
      </c>
      <c r="V169" s="93">
        <f t="shared" si="3"/>
        <v>0.2857142857142857</v>
      </c>
    </row>
    <row r="170" spans="2:22" ht="13.5">
      <c r="B170" s="22">
        <v>20</v>
      </c>
      <c r="C170" s="59" t="s">
        <v>240</v>
      </c>
      <c r="D170" s="88">
        <v>6</v>
      </c>
      <c r="E170" s="24">
        <f aca="true" t="shared" si="18" ref="E170:M170">Q19+Q43+Q66+Q92+Q118+Q143</f>
        <v>13</v>
      </c>
      <c r="F170" s="24">
        <f t="shared" si="18"/>
        <v>11</v>
      </c>
      <c r="G170" s="24">
        <f t="shared" si="18"/>
        <v>1</v>
      </c>
      <c r="H170" s="24">
        <f t="shared" si="18"/>
        <v>5</v>
      </c>
      <c r="I170" s="24">
        <f t="shared" si="18"/>
        <v>5</v>
      </c>
      <c r="J170" s="24">
        <f t="shared" si="18"/>
        <v>2</v>
      </c>
      <c r="K170" s="24">
        <f t="shared" si="18"/>
        <v>5</v>
      </c>
      <c r="L170" s="24">
        <f t="shared" si="18"/>
        <v>4</v>
      </c>
      <c r="M170" s="24">
        <f t="shared" si="18"/>
        <v>1</v>
      </c>
      <c r="N170" s="24"/>
      <c r="O170" s="24"/>
      <c r="P170" s="28">
        <f t="shared" si="2"/>
        <v>0.09090909090909091</v>
      </c>
      <c r="Q170" s="24">
        <v>0</v>
      </c>
      <c r="R170" s="24">
        <v>0</v>
      </c>
      <c r="S170" s="27">
        <v>1</v>
      </c>
      <c r="T170" s="91">
        <v>10</v>
      </c>
      <c r="U170" s="71">
        <v>1</v>
      </c>
      <c r="V170" s="93">
        <f t="shared" si="3"/>
        <v>0.1</v>
      </c>
    </row>
    <row r="171" spans="2:22" ht="13.5">
      <c r="B171" s="22">
        <v>21</v>
      </c>
      <c r="C171" s="59" t="s">
        <v>241</v>
      </c>
      <c r="D171" s="88">
        <v>5</v>
      </c>
      <c r="E171" s="24">
        <f aca="true" t="shared" si="19" ref="E171:M171">Q18+Q68+Q96+Q120+Q145</f>
        <v>9</v>
      </c>
      <c r="F171" s="24">
        <f t="shared" si="19"/>
        <v>8</v>
      </c>
      <c r="G171" s="24">
        <f t="shared" si="19"/>
        <v>1</v>
      </c>
      <c r="H171" s="24">
        <f t="shared" si="19"/>
        <v>5</v>
      </c>
      <c r="I171" s="24">
        <f t="shared" si="19"/>
        <v>4</v>
      </c>
      <c r="J171" s="24">
        <f t="shared" si="19"/>
        <v>1</v>
      </c>
      <c r="K171" s="24">
        <f t="shared" si="19"/>
        <v>3</v>
      </c>
      <c r="L171" s="24">
        <f t="shared" si="19"/>
        <v>3</v>
      </c>
      <c r="M171" s="24">
        <f t="shared" si="19"/>
        <v>0</v>
      </c>
      <c r="N171" s="24"/>
      <c r="O171" s="24"/>
      <c r="P171" s="28">
        <f t="shared" si="2"/>
        <v>0.125</v>
      </c>
      <c r="Q171" s="24">
        <v>0</v>
      </c>
      <c r="R171" s="24">
        <v>0</v>
      </c>
      <c r="S171" s="27">
        <v>1</v>
      </c>
      <c r="T171" s="91">
        <v>6</v>
      </c>
      <c r="U171" s="71">
        <v>1</v>
      </c>
      <c r="V171" s="93">
        <f t="shared" si="3"/>
        <v>0.16666666666666666</v>
      </c>
    </row>
    <row r="172" spans="2:22" ht="13.5">
      <c r="B172" s="22">
        <v>22</v>
      </c>
      <c r="C172" s="59" t="s">
        <v>242</v>
      </c>
      <c r="D172" s="88">
        <v>6</v>
      </c>
      <c r="E172" s="24">
        <f aca="true" t="shared" si="20" ref="E172:M172">Q11+Q37+Q61+Q87+Q113+Q138</f>
        <v>18</v>
      </c>
      <c r="F172" s="24">
        <f t="shared" si="20"/>
        <v>15</v>
      </c>
      <c r="G172" s="24">
        <f t="shared" si="20"/>
        <v>8</v>
      </c>
      <c r="H172" s="24">
        <f t="shared" si="20"/>
        <v>5</v>
      </c>
      <c r="I172" s="24">
        <f t="shared" si="20"/>
        <v>8</v>
      </c>
      <c r="J172" s="24">
        <f t="shared" si="20"/>
        <v>3</v>
      </c>
      <c r="K172" s="24">
        <f t="shared" si="20"/>
        <v>1</v>
      </c>
      <c r="L172" s="24">
        <f t="shared" si="20"/>
        <v>11</v>
      </c>
      <c r="M172" s="24">
        <f t="shared" si="20"/>
        <v>8</v>
      </c>
      <c r="N172" s="24"/>
      <c r="O172" s="24"/>
      <c r="P172" s="28">
        <f t="shared" si="2"/>
        <v>0.5333333333333333</v>
      </c>
      <c r="Q172" s="24">
        <v>0</v>
      </c>
      <c r="R172" s="24">
        <v>0</v>
      </c>
      <c r="S172" s="27">
        <v>0</v>
      </c>
      <c r="T172" s="91">
        <v>7</v>
      </c>
      <c r="U172" s="71">
        <v>5</v>
      </c>
      <c r="V172" s="93">
        <f t="shared" si="3"/>
        <v>0.7142857142857143</v>
      </c>
    </row>
    <row r="173" spans="2:22" ht="13.5">
      <c r="B173" s="22">
        <v>23</v>
      </c>
      <c r="C173" s="59" t="s">
        <v>243</v>
      </c>
      <c r="D173" s="88">
        <v>6</v>
      </c>
      <c r="E173" s="24">
        <f aca="true" t="shared" si="21" ref="E173:M173">Q20+Q44+Q69+Q93+Q119+Q144</f>
        <v>7</v>
      </c>
      <c r="F173" s="24">
        <f t="shared" si="21"/>
        <v>6</v>
      </c>
      <c r="G173" s="24">
        <f t="shared" si="21"/>
        <v>0</v>
      </c>
      <c r="H173" s="24">
        <f t="shared" si="21"/>
        <v>1</v>
      </c>
      <c r="I173" s="24">
        <f t="shared" si="21"/>
        <v>1</v>
      </c>
      <c r="J173" s="24">
        <f t="shared" si="21"/>
        <v>1</v>
      </c>
      <c r="K173" s="24">
        <f t="shared" si="21"/>
        <v>2</v>
      </c>
      <c r="L173" s="24">
        <f t="shared" si="21"/>
        <v>2</v>
      </c>
      <c r="M173" s="24">
        <f t="shared" si="21"/>
        <v>2</v>
      </c>
      <c r="N173" s="24"/>
      <c r="O173" s="24"/>
      <c r="P173" s="28">
        <f t="shared" si="2"/>
        <v>0</v>
      </c>
      <c r="Q173" s="24">
        <v>0</v>
      </c>
      <c r="R173" s="24">
        <v>0</v>
      </c>
      <c r="S173" s="27">
        <v>0</v>
      </c>
      <c r="T173" s="91">
        <v>5</v>
      </c>
      <c r="U173" s="71">
        <v>0</v>
      </c>
      <c r="V173" s="93">
        <f t="shared" si="3"/>
        <v>0</v>
      </c>
    </row>
    <row r="174" spans="2:22" ht="13.5">
      <c r="B174" s="22">
        <v>24</v>
      </c>
      <c r="C174" s="59" t="s">
        <v>244</v>
      </c>
      <c r="D174" s="88">
        <v>6</v>
      </c>
      <c r="E174" s="24">
        <f aca="true" t="shared" si="22" ref="E174:M174">Q15+Q41+Q65+Q91+Q117+Q142</f>
        <v>15</v>
      </c>
      <c r="F174" s="24">
        <f t="shared" si="22"/>
        <v>13</v>
      </c>
      <c r="G174" s="24">
        <f t="shared" si="22"/>
        <v>5</v>
      </c>
      <c r="H174" s="24">
        <f t="shared" si="22"/>
        <v>5</v>
      </c>
      <c r="I174" s="24">
        <f t="shared" si="22"/>
        <v>5</v>
      </c>
      <c r="J174" s="24">
        <f t="shared" si="22"/>
        <v>2</v>
      </c>
      <c r="K174" s="24">
        <f t="shared" si="22"/>
        <v>4</v>
      </c>
      <c r="L174" s="24">
        <f t="shared" si="22"/>
        <v>8</v>
      </c>
      <c r="M174" s="24">
        <f t="shared" si="22"/>
        <v>12</v>
      </c>
      <c r="N174" s="24"/>
      <c r="O174" s="24"/>
      <c r="P174" s="28">
        <f t="shared" si="2"/>
        <v>0.38461538461538464</v>
      </c>
      <c r="Q174" s="24">
        <v>0</v>
      </c>
      <c r="R174" s="24">
        <v>0</v>
      </c>
      <c r="S174" s="27">
        <v>0</v>
      </c>
      <c r="T174" s="91">
        <v>7</v>
      </c>
      <c r="U174" s="71">
        <v>2</v>
      </c>
      <c r="V174" s="93">
        <f t="shared" si="3"/>
        <v>0.2857142857142857</v>
      </c>
    </row>
    <row r="175" spans="2:22" ht="14.25" thickBot="1">
      <c r="B175" s="76">
        <v>25</v>
      </c>
      <c r="C175" s="77" t="s">
        <v>239</v>
      </c>
      <c r="D175" s="86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/>
      <c r="O175" s="25"/>
      <c r="P175" s="31">
        <v>0</v>
      </c>
      <c r="Q175" s="25">
        <v>0</v>
      </c>
      <c r="R175" s="25">
        <v>0</v>
      </c>
      <c r="S175" s="29">
        <v>0</v>
      </c>
      <c r="T175" s="96">
        <v>0</v>
      </c>
      <c r="U175" s="98">
        <v>0</v>
      </c>
      <c r="V175" s="100">
        <v>0</v>
      </c>
    </row>
    <row r="177" ht="14.25" thickBot="1">
      <c r="B177" t="s">
        <v>288</v>
      </c>
    </row>
    <row r="178" spans="2:19" ht="13.5">
      <c r="B178" s="19" t="s">
        <v>221</v>
      </c>
      <c r="C178" s="20" t="s">
        <v>246</v>
      </c>
      <c r="D178" s="20" t="s">
        <v>299</v>
      </c>
      <c r="E178" s="20" t="s">
        <v>284</v>
      </c>
      <c r="F178" s="20" t="s">
        <v>285</v>
      </c>
      <c r="G178" s="20" t="s">
        <v>5</v>
      </c>
      <c r="H178" s="20" t="s">
        <v>7</v>
      </c>
      <c r="I178" s="20" t="s">
        <v>9</v>
      </c>
      <c r="J178" s="20" t="s">
        <v>13</v>
      </c>
      <c r="K178" s="20" t="s">
        <v>282</v>
      </c>
      <c r="L178" s="20" t="s">
        <v>283</v>
      </c>
      <c r="M178" s="20" t="s">
        <v>289</v>
      </c>
      <c r="N178" s="20"/>
      <c r="O178" s="20"/>
      <c r="P178" s="20" t="s">
        <v>286</v>
      </c>
      <c r="Q178" s="20" t="s">
        <v>290</v>
      </c>
      <c r="R178" s="20" t="s">
        <v>291</v>
      </c>
      <c r="S178" s="21" t="s">
        <v>460</v>
      </c>
    </row>
    <row r="179" spans="2:19" ht="13.5">
      <c r="B179" s="80">
        <v>6</v>
      </c>
      <c r="C179" s="23" t="s">
        <v>226</v>
      </c>
      <c r="D179" s="50">
        <v>6</v>
      </c>
      <c r="E179" s="50">
        <f aca="true" t="shared" si="23" ref="E179:M179">Q24+Q48+Q73+Q99+Q123+Q148</f>
        <v>17</v>
      </c>
      <c r="F179" s="50">
        <f t="shared" si="23"/>
        <v>434</v>
      </c>
      <c r="G179" s="50">
        <f t="shared" si="23"/>
        <v>111</v>
      </c>
      <c r="H179" s="50">
        <f t="shared" si="23"/>
        <v>28</v>
      </c>
      <c r="I179" s="50">
        <f t="shared" si="23"/>
        <v>20</v>
      </c>
      <c r="J179" s="50">
        <f t="shared" si="23"/>
        <v>23</v>
      </c>
      <c r="K179" s="50">
        <f t="shared" si="23"/>
        <v>45</v>
      </c>
      <c r="L179" s="50">
        <f t="shared" si="23"/>
        <v>20</v>
      </c>
      <c r="M179" s="51">
        <f t="shared" si="23"/>
        <v>5</v>
      </c>
      <c r="N179" s="51"/>
      <c r="O179" s="51"/>
      <c r="P179" s="52">
        <f>L179/E179*7</f>
        <v>8.23529411764706</v>
      </c>
      <c r="Q179" s="50">
        <v>3</v>
      </c>
      <c r="R179" s="50">
        <v>3</v>
      </c>
      <c r="S179" s="53">
        <v>0</v>
      </c>
    </row>
    <row r="180" spans="2:19" ht="13.5">
      <c r="B180" s="80">
        <v>10</v>
      </c>
      <c r="C180" s="23" t="s">
        <v>230</v>
      </c>
      <c r="D180" s="50">
        <v>1</v>
      </c>
      <c r="E180" s="50">
        <f>D149</f>
        <v>1</v>
      </c>
      <c r="F180" s="50">
        <f aca="true" t="shared" si="24" ref="F180:L180">E149</f>
        <v>16</v>
      </c>
      <c r="G180" s="50">
        <f t="shared" si="24"/>
        <v>4</v>
      </c>
      <c r="H180" s="50">
        <f t="shared" si="24"/>
        <v>0</v>
      </c>
      <c r="I180" s="50">
        <f t="shared" si="24"/>
        <v>2</v>
      </c>
      <c r="J180" s="50">
        <f t="shared" si="24"/>
        <v>1</v>
      </c>
      <c r="K180" s="50">
        <f t="shared" si="24"/>
        <v>0</v>
      </c>
      <c r="L180" s="50">
        <f t="shared" si="24"/>
        <v>0</v>
      </c>
      <c r="M180" s="51">
        <f>L149</f>
        <v>0</v>
      </c>
      <c r="N180" s="51"/>
      <c r="O180" s="51"/>
      <c r="P180" s="52">
        <f>L180/E180*7</f>
        <v>0</v>
      </c>
      <c r="Q180" s="50">
        <v>0</v>
      </c>
      <c r="R180" s="50">
        <v>0</v>
      </c>
      <c r="S180" s="53">
        <v>1</v>
      </c>
    </row>
    <row r="181" spans="2:19" ht="13.5">
      <c r="B181" s="80">
        <v>13</v>
      </c>
      <c r="C181" s="23" t="s">
        <v>233</v>
      </c>
      <c r="D181" s="50">
        <v>1</v>
      </c>
      <c r="E181" s="50">
        <f>D24</f>
        <v>3</v>
      </c>
      <c r="F181" s="50">
        <f aca="true" t="shared" si="25" ref="F181:L181">E24</f>
        <v>55</v>
      </c>
      <c r="G181" s="50">
        <f t="shared" si="25"/>
        <v>16</v>
      </c>
      <c r="H181" s="50">
        <f t="shared" si="25"/>
        <v>3</v>
      </c>
      <c r="I181" s="50">
        <f t="shared" si="25"/>
        <v>3</v>
      </c>
      <c r="J181" s="50">
        <f t="shared" si="25"/>
        <v>3</v>
      </c>
      <c r="K181" s="50">
        <f t="shared" si="25"/>
        <v>4</v>
      </c>
      <c r="L181" s="50">
        <f t="shared" si="25"/>
        <v>4</v>
      </c>
      <c r="M181" s="50">
        <f>L24</f>
        <v>0</v>
      </c>
      <c r="N181" s="50"/>
      <c r="O181" s="50"/>
      <c r="P181" s="52">
        <f>L181/E181*7</f>
        <v>9.333333333333332</v>
      </c>
      <c r="Q181" s="50">
        <v>1</v>
      </c>
      <c r="R181" s="50">
        <v>0</v>
      </c>
      <c r="S181" s="53">
        <v>0</v>
      </c>
    </row>
    <row r="182" spans="2:19" ht="14.25" thickBot="1">
      <c r="B182" s="83">
        <v>16</v>
      </c>
      <c r="C182" s="77" t="s">
        <v>236</v>
      </c>
      <c r="D182" s="54">
        <v>5</v>
      </c>
      <c r="E182" s="54">
        <f aca="true" t="shared" si="26" ref="E182:L182">D48+D99+D73+D124+D148</f>
        <v>18</v>
      </c>
      <c r="F182" s="54">
        <f t="shared" si="26"/>
        <v>362</v>
      </c>
      <c r="G182" s="54">
        <f t="shared" si="26"/>
        <v>89</v>
      </c>
      <c r="H182" s="54">
        <f t="shared" si="26"/>
        <v>17</v>
      </c>
      <c r="I182" s="54">
        <f t="shared" si="26"/>
        <v>19</v>
      </c>
      <c r="J182" s="54">
        <f t="shared" si="26"/>
        <v>26</v>
      </c>
      <c r="K182" s="54">
        <f t="shared" si="26"/>
        <v>17</v>
      </c>
      <c r="L182" s="54">
        <f t="shared" si="26"/>
        <v>14</v>
      </c>
      <c r="M182" s="54">
        <f>L48+L99+L73+L124+L149</f>
        <v>3</v>
      </c>
      <c r="N182" s="54"/>
      <c r="O182" s="54"/>
      <c r="P182" s="55">
        <f>L182/E182*7</f>
        <v>5.444444444444445</v>
      </c>
      <c r="Q182" s="54">
        <v>5</v>
      </c>
      <c r="R182" s="54">
        <v>0</v>
      </c>
      <c r="S182" s="56">
        <v>0</v>
      </c>
    </row>
  </sheetData>
  <sheetProtection/>
  <mergeCells count="26">
    <mergeCell ref="T152:V152"/>
    <mergeCell ref="A26:AC26"/>
    <mergeCell ref="A2:A25"/>
    <mergeCell ref="A50:AC50"/>
    <mergeCell ref="A27:A49"/>
    <mergeCell ref="A75:AC75"/>
    <mergeCell ref="N2:N25"/>
    <mergeCell ref="N27:N49"/>
    <mergeCell ref="N76:N100"/>
    <mergeCell ref="N102:N125"/>
    <mergeCell ref="AA102:AA125"/>
    <mergeCell ref="AA76:AA100"/>
    <mergeCell ref="AA51:AA74"/>
    <mergeCell ref="A151:AC151"/>
    <mergeCell ref="A102:A125"/>
    <mergeCell ref="A101:AC101"/>
    <mergeCell ref="A127:A150"/>
    <mergeCell ref="A126:AC126"/>
    <mergeCell ref="N127:N150"/>
    <mergeCell ref="AA127:AA150"/>
    <mergeCell ref="A76:A100"/>
    <mergeCell ref="A1:AC1"/>
    <mergeCell ref="A51:A74"/>
    <mergeCell ref="AA27:AA49"/>
    <mergeCell ref="AA2:AA25"/>
    <mergeCell ref="N51:N7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2"/>
  <sheetViews>
    <sheetView zoomScalePageLayoutView="0" workbookViewId="0" topLeftCell="A70">
      <selection activeCell="O108" sqref="O108"/>
    </sheetView>
  </sheetViews>
  <sheetFormatPr defaultColWidth="9.00390625" defaultRowHeight="13.5"/>
  <cols>
    <col min="1" max="1" width="1.625" style="0" customWidth="1"/>
    <col min="2" max="2" width="5.00390625" style="0" customWidth="1"/>
    <col min="4" max="13" width="5.625" style="0" customWidth="1"/>
    <col min="14" max="14" width="1.625" style="0" customWidth="1"/>
    <col min="15" max="15" width="5.625" style="0" customWidth="1"/>
    <col min="17" max="21" width="5.625" style="0" customWidth="1"/>
  </cols>
  <sheetData>
    <row r="1" spans="1:16" ht="9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4.25" thickBot="1">
      <c r="A2" s="112"/>
      <c r="B2" t="s">
        <v>302</v>
      </c>
      <c r="N2" s="112"/>
      <c r="P2" s="84"/>
    </row>
    <row r="3" spans="1:15" ht="24.75" customHeight="1">
      <c r="A3" s="112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8" t="s">
        <v>0</v>
      </c>
      <c r="J3" s="5"/>
      <c r="K3" s="2"/>
      <c r="M3" s="84"/>
      <c r="N3" s="112"/>
      <c r="O3" s="84"/>
    </row>
    <row r="4" spans="1:15" ht="24.75" customHeight="1">
      <c r="A4" s="112"/>
      <c r="C4" s="9" t="s">
        <v>343</v>
      </c>
      <c r="D4" s="10">
        <v>0</v>
      </c>
      <c r="E4" s="10">
        <v>0</v>
      </c>
      <c r="F4" s="10">
        <v>0</v>
      </c>
      <c r="G4" s="10">
        <v>0</v>
      </c>
      <c r="H4" s="10"/>
      <c r="I4" s="11">
        <v>0</v>
      </c>
      <c r="J4" s="5"/>
      <c r="K4" s="2"/>
      <c r="M4" s="84"/>
      <c r="N4" s="112"/>
      <c r="O4" s="84"/>
    </row>
    <row r="5" spans="1:15" ht="24.75" customHeight="1" thickBot="1">
      <c r="A5" s="112"/>
      <c r="C5" s="12" t="s">
        <v>354</v>
      </c>
      <c r="D5" s="13">
        <v>4</v>
      </c>
      <c r="E5" s="13">
        <v>1</v>
      </c>
      <c r="F5" s="13">
        <v>0</v>
      </c>
      <c r="G5" s="13" t="s">
        <v>346</v>
      </c>
      <c r="H5" s="13"/>
      <c r="I5" s="14">
        <v>7</v>
      </c>
      <c r="J5" s="5"/>
      <c r="K5" s="2"/>
      <c r="M5" s="84"/>
      <c r="N5" s="112"/>
      <c r="O5" s="84"/>
    </row>
    <row r="6" spans="1:15" ht="13.5">
      <c r="A6" s="112"/>
      <c r="M6" s="84"/>
      <c r="N6" s="112"/>
      <c r="O6" s="84"/>
    </row>
    <row r="7" spans="1:15" ht="13.5">
      <c r="A7" s="112"/>
      <c r="C7" t="s">
        <v>3</v>
      </c>
      <c r="D7" t="s">
        <v>351</v>
      </c>
      <c r="M7" s="84"/>
      <c r="N7" s="112"/>
      <c r="O7" s="84"/>
    </row>
    <row r="8" spans="1:15" ht="13.5">
      <c r="A8" s="112"/>
      <c r="C8" t="s">
        <v>1</v>
      </c>
      <c r="D8" t="s">
        <v>349</v>
      </c>
      <c r="M8" s="84"/>
      <c r="N8" s="112"/>
      <c r="O8" s="84"/>
    </row>
    <row r="9" spans="1:15" ht="13.5">
      <c r="A9" s="112"/>
      <c r="C9" t="s">
        <v>2</v>
      </c>
      <c r="D9" t="s">
        <v>350</v>
      </c>
      <c r="M9" s="84"/>
      <c r="N9" s="112"/>
      <c r="O9" s="84"/>
    </row>
    <row r="10" spans="1:15" ht="13.5">
      <c r="A10" s="112"/>
      <c r="M10" s="84"/>
      <c r="N10" s="112"/>
      <c r="O10" s="84"/>
    </row>
    <row r="11" spans="1:15" ht="13.5">
      <c r="A11" s="112"/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11</v>
      </c>
      <c r="I11" s="1" t="s">
        <v>9</v>
      </c>
      <c r="J11" s="1" t="s">
        <v>13</v>
      </c>
      <c r="K11" s="1" t="s">
        <v>10</v>
      </c>
      <c r="L11" s="1" t="s">
        <v>12</v>
      </c>
      <c r="M11" s="84"/>
      <c r="N11" s="112"/>
      <c r="O11" s="84"/>
    </row>
    <row r="12" spans="1:15" ht="13.5">
      <c r="A12" s="112"/>
      <c r="B12" s="3" t="s">
        <v>27</v>
      </c>
      <c r="C12" s="4" t="s">
        <v>18</v>
      </c>
      <c r="D12">
        <v>3</v>
      </c>
      <c r="E12">
        <v>3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 s="84"/>
      <c r="N12" s="112"/>
      <c r="O12" s="84"/>
    </row>
    <row r="13" spans="1:15" ht="13.5">
      <c r="A13" s="112"/>
      <c r="B13" s="3" t="s">
        <v>99</v>
      </c>
      <c r="C13" s="4" t="s">
        <v>62</v>
      </c>
      <c r="D13">
        <v>3</v>
      </c>
      <c r="E13">
        <v>2</v>
      </c>
      <c r="F13">
        <v>2</v>
      </c>
      <c r="G13">
        <v>1</v>
      </c>
      <c r="H13">
        <v>2</v>
      </c>
      <c r="I13">
        <v>1</v>
      </c>
      <c r="J13">
        <v>0</v>
      </c>
      <c r="K13">
        <v>3</v>
      </c>
      <c r="L13">
        <v>0</v>
      </c>
      <c r="M13" s="84"/>
      <c r="N13" s="112"/>
      <c r="O13" s="84"/>
    </row>
    <row r="14" spans="1:15" ht="13.5">
      <c r="A14" s="112"/>
      <c r="B14" s="3" t="s">
        <v>36</v>
      </c>
      <c r="C14" s="4" t="s">
        <v>20</v>
      </c>
      <c r="D14">
        <v>3</v>
      </c>
      <c r="E14">
        <v>2</v>
      </c>
      <c r="F14">
        <v>0</v>
      </c>
      <c r="G14">
        <v>0</v>
      </c>
      <c r="H14">
        <v>2</v>
      </c>
      <c r="I14">
        <v>1</v>
      </c>
      <c r="J14">
        <v>0</v>
      </c>
      <c r="K14">
        <v>0</v>
      </c>
      <c r="L14">
        <v>0</v>
      </c>
      <c r="M14" s="84"/>
      <c r="N14" s="112"/>
      <c r="O14" s="84"/>
    </row>
    <row r="15" spans="1:15" ht="13.5">
      <c r="A15" s="112"/>
      <c r="B15" s="3" t="s">
        <v>24</v>
      </c>
      <c r="C15" s="4" t="s">
        <v>21</v>
      </c>
      <c r="D15">
        <v>3</v>
      </c>
      <c r="E15">
        <v>3</v>
      </c>
      <c r="F15">
        <v>1</v>
      </c>
      <c r="G15">
        <v>3</v>
      </c>
      <c r="H15">
        <v>1</v>
      </c>
      <c r="I15">
        <v>0</v>
      </c>
      <c r="J15">
        <v>0</v>
      </c>
      <c r="K15">
        <v>0</v>
      </c>
      <c r="L15">
        <v>0</v>
      </c>
      <c r="M15" s="84"/>
      <c r="N15" s="112"/>
      <c r="O15" s="84"/>
    </row>
    <row r="16" spans="1:15" ht="13.5">
      <c r="A16" s="112"/>
      <c r="B16" s="3" t="s">
        <v>37</v>
      </c>
      <c r="C16" s="4" t="s">
        <v>134</v>
      </c>
      <c r="D16">
        <v>3</v>
      </c>
      <c r="E16">
        <v>2</v>
      </c>
      <c r="F16">
        <v>1</v>
      </c>
      <c r="G16">
        <v>2</v>
      </c>
      <c r="H16">
        <v>1</v>
      </c>
      <c r="I16">
        <v>1</v>
      </c>
      <c r="J16">
        <v>0</v>
      </c>
      <c r="K16">
        <v>2</v>
      </c>
      <c r="L16">
        <v>0</v>
      </c>
      <c r="M16" s="84"/>
      <c r="N16" s="112"/>
      <c r="O16" s="84"/>
    </row>
    <row r="17" spans="1:15" ht="13.5">
      <c r="A17" s="112"/>
      <c r="B17" s="3" t="s">
        <v>97</v>
      </c>
      <c r="C17" s="4" t="s">
        <v>262</v>
      </c>
      <c r="D17">
        <v>2</v>
      </c>
      <c r="E17">
        <v>2</v>
      </c>
      <c r="F17">
        <v>0</v>
      </c>
      <c r="G17">
        <v>0</v>
      </c>
      <c r="H17">
        <v>0</v>
      </c>
      <c r="I17">
        <v>0</v>
      </c>
      <c r="J17">
        <v>2</v>
      </c>
      <c r="K17">
        <v>0</v>
      </c>
      <c r="L17">
        <v>0</v>
      </c>
      <c r="M17" s="84"/>
      <c r="N17" s="112"/>
      <c r="O17" s="84"/>
    </row>
    <row r="18" spans="1:15" ht="13.5">
      <c r="A18" s="112"/>
      <c r="B18" s="3" t="s">
        <v>25</v>
      </c>
      <c r="C18" s="4" t="s">
        <v>31</v>
      </c>
      <c r="D18">
        <v>2</v>
      </c>
      <c r="E18">
        <v>0</v>
      </c>
      <c r="F18">
        <v>0</v>
      </c>
      <c r="G18">
        <v>0</v>
      </c>
      <c r="H18">
        <v>0</v>
      </c>
      <c r="I18">
        <v>2</v>
      </c>
      <c r="J18">
        <v>0</v>
      </c>
      <c r="K18">
        <v>1</v>
      </c>
      <c r="L18">
        <v>0</v>
      </c>
      <c r="M18" s="84"/>
      <c r="N18" s="112"/>
      <c r="O18" s="84"/>
    </row>
    <row r="19" spans="1:15" ht="13.5">
      <c r="A19" s="112"/>
      <c r="B19" s="3" t="s">
        <v>101</v>
      </c>
      <c r="C19" s="4" t="s">
        <v>138</v>
      </c>
      <c r="D19">
        <v>1</v>
      </c>
      <c r="E19">
        <v>1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 s="84"/>
      <c r="N19" s="112"/>
      <c r="O19" s="84"/>
    </row>
    <row r="20" spans="1:15" ht="13.5">
      <c r="A20" s="112"/>
      <c r="B20" s="3"/>
      <c r="C20" s="4" t="s">
        <v>347</v>
      </c>
      <c r="D20">
        <v>1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 s="84"/>
      <c r="N20" s="112"/>
      <c r="O20" s="84"/>
    </row>
    <row r="21" spans="1:15" ht="13.5">
      <c r="A21" s="112"/>
      <c r="B21" s="3" t="s">
        <v>100</v>
      </c>
      <c r="C21" s="4" t="s">
        <v>128</v>
      </c>
      <c r="D21">
        <v>2</v>
      </c>
      <c r="E21">
        <v>2</v>
      </c>
      <c r="F21">
        <v>1</v>
      </c>
      <c r="G21">
        <v>0</v>
      </c>
      <c r="H21">
        <v>1</v>
      </c>
      <c r="I21">
        <v>0</v>
      </c>
      <c r="J21">
        <v>0</v>
      </c>
      <c r="K21">
        <v>1</v>
      </c>
      <c r="L21">
        <v>0</v>
      </c>
      <c r="M21" s="84"/>
      <c r="N21" s="112"/>
      <c r="O21" s="84"/>
    </row>
    <row r="22" spans="1:15" ht="13.5">
      <c r="A22" s="112"/>
      <c r="B22" s="3"/>
      <c r="C22" s="4"/>
      <c r="M22" s="84"/>
      <c r="N22" s="112"/>
      <c r="O22" s="84"/>
    </row>
    <row r="23" spans="1:15" ht="13.5">
      <c r="A23" s="112"/>
      <c r="B23" s="3"/>
      <c r="C23" s="4" t="s">
        <v>281</v>
      </c>
      <c r="D23" s="1" t="s">
        <v>284</v>
      </c>
      <c r="E23" s="1" t="s">
        <v>285</v>
      </c>
      <c r="F23" s="1" t="s">
        <v>5</v>
      </c>
      <c r="G23" s="1" t="s">
        <v>7</v>
      </c>
      <c r="H23" s="1" t="s">
        <v>9</v>
      </c>
      <c r="I23" s="1" t="s">
        <v>13</v>
      </c>
      <c r="J23" s="1" t="s">
        <v>282</v>
      </c>
      <c r="K23" s="1" t="s">
        <v>283</v>
      </c>
      <c r="L23" s="1" t="s">
        <v>289</v>
      </c>
      <c r="M23" s="84"/>
      <c r="N23" s="112"/>
      <c r="O23" s="84"/>
    </row>
    <row r="24" spans="1:15" ht="13.5">
      <c r="A24" s="112"/>
      <c r="B24" s="3"/>
      <c r="C24" s="4" t="s">
        <v>462</v>
      </c>
      <c r="D24">
        <v>4</v>
      </c>
      <c r="E24">
        <v>66</v>
      </c>
      <c r="F24">
        <v>15</v>
      </c>
      <c r="G24">
        <v>0</v>
      </c>
      <c r="H24">
        <v>5</v>
      </c>
      <c r="I24">
        <v>2</v>
      </c>
      <c r="J24">
        <v>0</v>
      </c>
      <c r="K24">
        <v>0</v>
      </c>
      <c r="L24">
        <v>0</v>
      </c>
      <c r="M24" s="84"/>
      <c r="N24" s="112"/>
      <c r="O24" s="84"/>
    </row>
    <row r="25" spans="1:15" ht="13.5">
      <c r="A25" s="112"/>
      <c r="M25" s="84"/>
      <c r="N25" s="112"/>
      <c r="O25" s="84"/>
    </row>
    <row r="26" spans="1:16" ht="9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ht="14.25" thickBot="1">
      <c r="A27" s="112"/>
      <c r="B27" t="s">
        <v>344</v>
      </c>
      <c r="N27" s="112"/>
      <c r="P27" s="84"/>
    </row>
    <row r="28" spans="1:15" ht="24.75" customHeight="1">
      <c r="A28" s="112"/>
      <c r="C28" s="6"/>
      <c r="D28" s="7">
        <v>1</v>
      </c>
      <c r="E28" s="7">
        <v>2</v>
      </c>
      <c r="F28" s="7">
        <v>3</v>
      </c>
      <c r="G28" s="7">
        <v>4</v>
      </c>
      <c r="H28" s="7">
        <v>5</v>
      </c>
      <c r="I28" s="8" t="s">
        <v>0</v>
      </c>
      <c r="J28" s="5"/>
      <c r="K28" s="2"/>
      <c r="M28" s="84"/>
      <c r="N28" s="112"/>
      <c r="O28" s="84"/>
    </row>
    <row r="29" spans="1:15" ht="24.75" customHeight="1">
      <c r="A29" s="112"/>
      <c r="C29" s="9" t="s">
        <v>355</v>
      </c>
      <c r="D29" s="10">
        <v>1</v>
      </c>
      <c r="E29" s="10">
        <v>0</v>
      </c>
      <c r="F29" s="10">
        <v>2</v>
      </c>
      <c r="G29" s="10">
        <v>0</v>
      </c>
      <c r="H29" s="10">
        <v>0</v>
      </c>
      <c r="I29" s="11">
        <v>3</v>
      </c>
      <c r="J29" s="5"/>
      <c r="K29" s="2"/>
      <c r="M29" s="84"/>
      <c r="N29" s="112"/>
      <c r="O29" s="84"/>
    </row>
    <row r="30" spans="1:15" ht="24.75" customHeight="1" thickBot="1">
      <c r="A30" s="112"/>
      <c r="C30" s="12" t="s">
        <v>345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0</v>
      </c>
      <c r="J30" s="5"/>
      <c r="K30" s="2"/>
      <c r="M30" s="84"/>
      <c r="N30" s="112"/>
      <c r="O30" s="84"/>
    </row>
    <row r="31" spans="1:15" ht="13.5">
      <c r="A31" s="112"/>
      <c r="M31" s="84"/>
      <c r="N31" s="112"/>
      <c r="O31" s="84"/>
    </row>
    <row r="32" spans="1:15" ht="13.5">
      <c r="A32" s="112"/>
      <c r="C32" t="s">
        <v>3</v>
      </c>
      <c r="D32" t="s">
        <v>340</v>
      </c>
      <c r="M32" s="84"/>
      <c r="N32" s="112"/>
      <c r="O32" s="84"/>
    </row>
    <row r="33" spans="1:15" ht="13.5">
      <c r="A33" s="112"/>
      <c r="M33" s="84"/>
      <c r="N33" s="112"/>
      <c r="O33" s="84"/>
    </row>
    <row r="34" spans="1:15" ht="13.5">
      <c r="A34" s="112"/>
      <c r="C34" s="1" t="s">
        <v>4</v>
      </c>
      <c r="D34" s="1" t="s">
        <v>5</v>
      </c>
      <c r="E34" s="1" t="s">
        <v>6</v>
      </c>
      <c r="F34" s="1" t="s">
        <v>7</v>
      </c>
      <c r="G34" s="1" t="s">
        <v>8</v>
      </c>
      <c r="H34" s="1" t="s">
        <v>11</v>
      </c>
      <c r="I34" s="1" t="s">
        <v>9</v>
      </c>
      <c r="J34" s="1" t="s">
        <v>13</v>
      </c>
      <c r="K34" s="1" t="s">
        <v>10</v>
      </c>
      <c r="L34" s="1" t="s">
        <v>12</v>
      </c>
      <c r="M34" s="84"/>
      <c r="N34" s="112"/>
      <c r="O34" s="84"/>
    </row>
    <row r="35" spans="1:15" ht="13.5">
      <c r="A35" s="112"/>
      <c r="B35" s="3" t="s">
        <v>27</v>
      </c>
      <c r="C35" s="4" t="s">
        <v>18</v>
      </c>
      <c r="D35">
        <v>3</v>
      </c>
      <c r="E35">
        <v>3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 s="84"/>
      <c r="N35" s="112"/>
      <c r="O35" s="84"/>
    </row>
    <row r="36" spans="1:15" ht="13.5">
      <c r="A36" s="112"/>
      <c r="B36" s="3" t="s">
        <v>99</v>
      </c>
      <c r="C36" s="4" t="s">
        <v>62</v>
      </c>
      <c r="D36">
        <v>3</v>
      </c>
      <c r="E36">
        <v>2</v>
      </c>
      <c r="F36">
        <v>1</v>
      </c>
      <c r="G36">
        <v>0</v>
      </c>
      <c r="H36">
        <v>1</v>
      </c>
      <c r="I36">
        <v>1</v>
      </c>
      <c r="J36">
        <v>0</v>
      </c>
      <c r="K36">
        <v>2</v>
      </c>
      <c r="L36">
        <v>0</v>
      </c>
      <c r="M36" s="84"/>
      <c r="N36" s="112"/>
      <c r="O36" s="84"/>
    </row>
    <row r="37" spans="1:15" ht="13.5">
      <c r="A37" s="112"/>
      <c r="B37" s="3" t="s">
        <v>80</v>
      </c>
      <c r="C37" s="4" t="s">
        <v>20</v>
      </c>
      <c r="D37">
        <v>3</v>
      </c>
      <c r="E37">
        <v>2</v>
      </c>
      <c r="F37">
        <v>0</v>
      </c>
      <c r="G37">
        <v>0</v>
      </c>
      <c r="H37">
        <v>1</v>
      </c>
      <c r="I37">
        <v>1</v>
      </c>
      <c r="J37">
        <v>0</v>
      </c>
      <c r="K37">
        <v>1</v>
      </c>
      <c r="L37">
        <v>0</v>
      </c>
      <c r="M37" s="84"/>
      <c r="N37" s="112"/>
      <c r="O37" s="84"/>
    </row>
    <row r="38" spans="1:15" ht="13.5">
      <c r="A38" s="112"/>
      <c r="B38" s="3" t="s">
        <v>36</v>
      </c>
      <c r="C38" s="4" t="s">
        <v>21</v>
      </c>
      <c r="D38">
        <v>3</v>
      </c>
      <c r="E38">
        <v>3</v>
      </c>
      <c r="F38">
        <v>1</v>
      </c>
      <c r="G38">
        <v>1</v>
      </c>
      <c r="H38">
        <v>0</v>
      </c>
      <c r="I38">
        <v>0</v>
      </c>
      <c r="J38">
        <v>1</v>
      </c>
      <c r="K38">
        <v>1</v>
      </c>
      <c r="L38">
        <v>0</v>
      </c>
      <c r="M38" s="84"/>
      <c r="N38" s="112"/>
      <c r="O38" s="84"/>
    </row>
    <row r="39" spans="1:15" ht="13.5">
      <c r="A39" s="112"/>
      <c r="B39" s="3" t="s">
        <v>79</v>
      </c>
      <c r="C39" s="4" t="s">
        <v>134</v>
      </c>
      <c r="D39">
        <v>3</v>
      </c>
      <c r="E39">
        <v>3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2</v>
      </c>
      <c r="M39" s="84"/>
      <c r="N39" s="112"/>
      <c r="O39" s="84"/>
    </row>
    <row r="40" spans="1:15" ht="13.5">
      <c r="A40" s="112"/>
      <c r="B40" s="3" t="s">
        <v>97</v>
      </c>
      <c r="C40" s="4" t="s">
        <v>262</v>
      </c>
      <c r="D40">
        <v>2</v>
      </c>
      <c r="E40">
        <v>1</v>
      </c>
      <c r="F40">
        <v>1</v>
      </c>
      <c r="G40">
        <v>2</v>
      </c>
      <c r="H40">
        <v>0</v>
      </c>
      <c r="I40">
        <v>1</v>
      </c>
      <c r="J40">
        <v>0</v>
      </c>
      <c r="K40">
        <v>1</v>
      </c>
      <c r="L40">
        <v>0</v>
      </c>
      <c r="M40" s="84"/>
      <c r="N40" s="112"/>
      <c r="O40" s="84"/>
    </row>
    <row r="41" spans="1:15" ht="13.5">
      <c r="A41" s="112"/>
      <c r="B41" s="3" t="s">
        <v>26</v>
      </c>
      <c r="C41" s="4" t="s">
        <v>15</v>
      </c>
      <c r="D41">
        <v>2</v>
      </c>
      <c r="E41">
        <v>2</v>
      </c>
      <c r="F41">
        <v>0</v>
      </c>
      <c r="G41">
        <v>0</v>
      </c>
      <c r="H41">
        <v>0</v>
      </c>
      <c r="I41">
        <v>0</v>
      </c>
      <c r="J41">
        <v>1</v>
      </c>
      <c r="K41">
        <v>1</v>
      </c>
      <c r="L41">
        <v>0</v>
      </c>
      <c r="M41" s="84"/>
      <c r="N41" s="112"/>
      <c r="O41" s="84"/>
    </row>
    <row r="42" spans="1:15" ht="13.5">
      <c r="A42" s="112"/>
      <c r="B42" s="3" t="s">
        <v>23</v>
      </c>
      <c r="C42" s="4" t="s">
        <v>159</v>
      </c>
      <c r="D42">
        <v>2</v>
      </c>
      <c r="E42">
        <v>2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 s="84"/>
      <c r="N42" s="112"/>
      <c r="O42" s="84"/>
    </row>
    <row r="43" spans="1:15" ht="13.5">
      <c r="A43" s="112"/>
      <c r="B43" s="3" t="s">
        <v>25</v>
      </c>
      <c r="C43" s="4" t="s">
        <v>348</v>
      </c>
      <c r="D43">
        <v>2</v>
      </c>
      <c r="E43">
        <v>1</v>
      </c>
      <c r="F43">
        <v>0</v>
      </c>
      <c r="G43">
        <v>0</v>
      </c>
      <c r="H43">
        <v>0</v>
      </c>
      <c r="I43">
        <v>1</v>
      </c>
      <c r="J43">
        <v>0</v>
      </c>
      <c r="K43">
        <v>1</v>
      </c>
      <c r="L43">
        <v>0</v>
      </c>
      <c r="M43" s="84"/>
      <c r="N43" s="112"/>
      <c r="O43" s="84"/>
    </row>
    <row r="44" spans="1:15" ht="13.5">
      <c r="A44" s="112"/>
      <c r="B44" s="3"/>
      <c r="C44" s="4"/>
      <c r="M44" s="84"/>
      <c r="N44" s="112"/>
      <c r="O44" s="84"/>
    </row>
    <row r="45" spans="1:15" ht="13.5">
      <c r="A45" s="112"/>
      <c r="B45" s="3"/>
      <c r="C45" s="4" t="s">
        <v>281</v>
      </c>
      <c r="D45" s="1" t="s">
        <v>284</v>
      </c>
      <c r="E45" s="1" t="s">
        <v>285</v>
      </c>
      <c r="F45" s="1" t="s">
        <v>5</v>
      </c>
      <c r="G45" s="1" t="s">
        <v>7</v>
      </c>
      <c r="H45" s="1" t="s">
        <v>9</v>
      </c>
      <c r="I45" s="1" t="s">
        <v>13</v>
      </c>
      <c r="J45" s="1" t="s">
        <v>282</v>
      </c>
      <c r="K45" s="1" t="s">
        <v>283</v>
      </c>
      <c r="L45" s="1" t="s">
        <v>289</v>
      </c>
      <c r="M45" s="84"/>
      <c r="N45" s="112"/>
      <c r="O45" s="84"/>
    </row>
    <row r="46" spans="1:15" ht="13.5">
      <c r="A46" s="112"/>
      <c r="B46" s="3"/>
      <c r="C46" s="4" t="s">
        <v>450</v>
      </c>
      <c r="D46">
        <v>5</v>
      </c>
      <c r="E46">
        <v>71</v>
      </c>
      <c r="F46">
        <v>18</v>
      </c>
      <c r="G46">
        <v>0</v>
      </c>
      <c r="H46">
        <v>4</v>
      </c>
      <c r="I46">
        <v>5</v>
      </c>
      <c r="J46">
        <v>0</v>
      </c>
      <c r="K46">
        <v>0</v>
      </c>
      <c r="L46">
        <v>0</v>
      </c>
      <c r="M46" s="84"/>
      <c r="N46" s="112"/>
      <c r="O46" s="84"/>
    </row>
    <row r="47" spans="1:15" ht="13.5">
      <c r="A47" s="112"/>
      <c r="M47" s="84"/>
      <c r="N47" s="112"/>
      <c r="O47" s="84"/>
    </row>
    <row r="48" spans="1:16" ht="9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ht="14.25" thickBot="1">
      <c r="A49" s="112"/>
      <c r="B49" t="s">
        <v>353</v>
      </c>
      <c r="N49" s="112"/>
      <c r="P49" s="84"/>
    </row>
    <row r="50" spans="1:15" ht="24.75" customHeight="1">
      <c r="A50" s="112"/>
      <c r="C50" s="6"/>
      <c r="D50" s="7">
        <v>1</v>
      </c>
      <c r="E50" s="7">
        <v>2</v>
      </c>
      <c r="F50" s="7">
        <v>3</v>
      </c>
      <c r="G50" s="7">
        <v>4</v>
      </c>
      <c r="H50" s="7">
        <v>5</v>
      </c>
      <c r="I50" s="8" t="s">
        <v>0</v>
      </c>
      <c r="J50" s="5"/>
      <c r="K50" s="2"/>
      <c r="M50" s="84"/>
      <c r="N50" s="112"/>
      <c r="O50" s="84"/>
    </row>
    <row r="51" spans="1:15" ht="24.75" customHeight="1">
      <c r="A51" s="112"/>
      <c r="C51" s="9" t="s">
        <v>355</v>
      </c>
      <c r="D51" s="10">
        <v>0</v>
      </c>
      <c r="E51" s="10">
        <v>0</v>
      </c>
      <c r="F51" s="10">
        <v>0</v>
      </c>
      <c r="G51" s="10">
        <v>0</v>
      </c>
      <c r="H51" s="10"/>
      <c r="I51" s="11">
        <v>0</v>
      </c>
      <c r="J51" s="5"/>
      <c r="K51" s="2"/>
      <c r="M51" s="84"/>
      <c r="N51" s="112"/>
      <c r="O51" s="84"/>
    </row>
    <row r="52" spans="1:15" ht="24.75" customHeight="1" thickBot="1">
      <c r="A52" s="112"/>
      <c r="C52" s="12" t="s">
        <v>356</v>
      </c>
      <c r="D52" s="13">
        <v>2</v>
      </c>
      <c r="E52" s="13">
        <v>4</v>
      </c>
      <c r="F52" s="13">
        <v>0</v>
      </c>
      <c r="G52" s="13" t="s">
        <v>357</v>
      </c>
      <c r="H52" s="13"/>
      <c r="I52" s="14">
        <v>7</v>
      </c>
      <c r="J52" s="5"/>
      <c r="K52" s="2"/>
      <c r="M52" s="84"/>
      <c r="N52" s="112"/>
      <c r="O52" s="84"/>
    </row>
    <row r="53" spans="1:15" ht="13.5">
      <c r="A53" s="112"/>
      <c r="M53" s="84"/>
      <c r="N53" s="112"/>
      <c r="O53" s="84"/>
    </row>
    <row r="54" spans="1:15" ht="13.5">
      <c r="A54" s="112"/>
      <c r="C54" t="s">
        <v>3</v>
      </c>
      <c r="D54" t="s">
        <v>340</v>
      </c>
      <c r="M54" s="84"/>
      <c r="N54" s="112"/>
      <c r="O54" s="84"/>
    </row>
    <row r="55" spans="1:15" ht="13.5">
      <c r="A55" s="112"/>
      <c r="C55" t="s">
        <v>2</v>
      </c>
      <c r="D55" t="s">
        <v>349</v>
      </c>
      <c r="M55" s="84"/>
      <c r="N55" s="112"/>
      <c r="O55" s="84"/>
    </row>
    <row r="56" spans="1:15" ht="13.5">
      <c r="A56" s="112"/>
      <c r="M56" s="84"/>
      <c r="N56" s="112"/>
      <c r="O56" s="84"/>
    </row>
    <row r="57" spans="1:15" ht="13.5">
      <c r="A57" s="112"/>
      <c r="C57" s="1" t="s">
        <v>4</v>
      </c>
      <c r="D57" s="1" t="s">
        <v>5</v>
      </c>
      <c r="E57" s="1" t="s">
        <v>6</v>
      </c>
      <c r="F57" s="1" t="s">
        <v>7</v>
      </c>
      <c r="G57" s="1" t="s">
        <v>8</v>
      </c>
      <c r="H57" s="1" t="s">
        <v>11</v>
      </c>
      <c r="I57" s="1" t="s">
        <v>9</v>
      </c>
      <c r="J57" s="1" t="s">
        <v>13</v>
      </c>
      <c r="K57" s="1" t="s">
        <v>10</v>
      </c>
      <c r="L57" s="1" t="s">
        <v>12</v>
      </c>
      <c r="M57" s="84"/>
      <c r="N57" s="112"/>
      <c r="O57" s="84"/>
    </row>
    <row r="58" spans="1:15" ht="13.5">
      <c r="A58" s="112"/>
      <c r="B58" s="3" t="s">
        <v>27</v>
      </c>
      <c r="C58" s="4" t="s">
        <v>18</v>
      </c>
      <c r="D58">
        <v>2</v>
      </c>
      <c r="E58">
        <v>1</v>
      </c>
      <c r="F58">
        <v>0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 s="84"/>
      <c r="N58" s="112"/>
      <c r="O58" s="84"/>
    </row>
    <row r="59" spans="1:15" ht="13.5">
      <c r="A59" s="112"/>
      <c r="B59" s="3" t="s">
        <v>99</v>
      </c>
      <c r="C59" s="4" t="s">
        <v>62</v>
      </c>
      <c r="D59">
        <v>2</v>
      </c>
      <c r="E59">
        <v>0</v>
      </c>
      <c r="F59">
        <v>0</v>
      </c>
      <c r="G59">
        <v>0</v>
      </c>
      <c r="H59">
        <v>0</v>
      </c>
      <c r="I59">
        <v>2</v>
      </c>
      <c r="J59">
        <v>0</v>
      </c>
      <c r="K59">
        <v>1</v>
      </c>
      <c r="L59">
        <v>0</v>
      </c>
      <c r="M59" s="84"/>
      <c r="N59" s="112"/>
      <c r="O59" s="84"/>
    </row>
    <row r="60" spans="1:15" ht="13.5">
      <c r="A60" s="112"/>
      <c r="B60" s="3" t="s">
        <v>80</v>
      </c>
      <c r="C60" s="4" t="s">
        <v>20</v>
      </c>
      <c r="D60">
        <v>2</v>
      </c>
      <c r="E60">
        <v>2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 s="84"/>
      <c r="N60" s="112"/>
      <c r="O60" s="84"/>
    </row>
    <row r="61" spans="1:15" ht="13.5">
      <c r="A61" s="112"/>
      <c r="B61" s="3" t="s">
        <v>36</v>
      </c>
      <c r="C61" s="4" t="s">
        <v>21</v>
      </c>
      <c r="D61">
        <v>2</v>
      </c>
      <c r="E61">
        <v>2</v>
      </c>
      <c r="F61">
        <v>1</v>
      </c>
      <c r="G61">
        <v>0</v>
      </c>
      <c r="H61">
        <v>0</v>
      </c>
      <c r="I61">
        <v>0</v>
      </c>
      <c r="J61">
        <v>1</v>
      </c>
      <c r="K61">
        <v>1</v>
      </c>
      <c r="L61">
        <v>1</v>
      </c>
      <c r="M61" s="84"/>
      <c r="N61" s="112"/>
      <c r="O61" s="84"/>
    </row>
    <row r="62" spans="1:15" ht="13.5">
      <c r="A62" s="112"/>
      <c r="B62" s="3" t="s">
        <v>79</v>
      </c>
      <c r="C62" s="4" t="s">
        <v>134</v>
      </c>
      <c r="D62">
        <v>2</v>
      </c>
      <c r="E62">
        <v>1</v>
      </c>
      <c r="F62">
        <v>0</v>
      </c>
      <c r="G62">
        <v>0</v>
      </c>
      <c r="H62">
        <v>0</v>
      </c>
      <c r="I62">
        <v>1</v>
      </c>
      <c r="J62">
        <v>1</v>
      </c>
      <c r="K62">
        <v>1</v>
      </c>
      <c r="L62">
        <v>0</v>
      </c>
      <c r="M62" s="84"/>
      <c r="N62" s="112"/>
      <c r="O62" s="84"/>
    </row>
    <row r="63" spans="1:15" ht="13.5">
      <c r="A63" s="112"/>
      <c r="B63" s="3" t="s">
        <v>97</v>
      </c>
      <c r="C63" s="4" t="s">
        <v>262</v>
      </c>
      <c r="D63">
        <v>2</v>
      </c>
      <c r="E63">
        <v>2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 s="84"/>
      <c r="N63" s="112"/>
      <c r="O63" s="84"/>
    </row>
    <row r="64" spans="1:15" ht="13.5">
      <c r="A64" s="112"/>
      <c r="B64" s="3" t="s">
        <v>100</v>
      </c>
      <c r="C64" s="4" t="s">
        <v>137</v>
      </c>
      <c r="D64">
        <v>1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 s="84"/>
      <c r="N64" s="112"/>
      <c r="O64" s="84"/>
    </row>
    <row r="65" spans="1:15" ht="13.5">
      <c r="A65" s="112"/>
      <c r="B65" s="3" t="s">
        <v>25</v>
      </c>
      <c r="C65" s="4" t="s">
        <v>16</v>
      </c>
      <c r="D65">
        <v>1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 s="84"/>
      <c r="N65" s="112"/>
      <c r="O65" s="84"/>
    </row>
    <row r="66" spans="1:15" ht="13.5">
      <c r="A66" s="112"/>
      <c r="B66" s="3" t="s">
        <v>101</v>
      </c>
      <c r="C66" s="4" t="s">
        <v>352</v>
      </c>
      <c r="D66">
        <v>1</v>
      </c>
      <c r="E66">
        <v>0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>
        <v>0</v>
      </c>
      <c r="M66" s="84"/>
      <c r="N66" s="112"/>
      <c r="O66" s="84"/>
    </row>
    <row r="67" spans="1:15" ht="13.5">
      <c r="A67" s="112"/>
      <c r="B67" s="57" t="s">
        <v>463</v>
      </c>
      <c r="C67" s="4" t="s">
        <v>358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 s="84"/>
      <c r="N67" s="112"/>
      <c r="O67" s="84"/>
    </row>
    <row r="68" spans="1:15" ht="13.5">
      <c r="A68" s="112"/>
      <c r="B68" s="3" t="s">
        <v>101</v>
      </c>
      <c r="C68" s="4" t="s">
        <v>347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 s="84"/>
      <c r="N68" s="112"/>
      <c r="O68" s="84"/>
    </row>
    <row r="69" spans="1:15" ht="13.5">
      <c r="A69" s="112"/>
      <c r="B69" s="3"/>
      <c r="C69" s="4"/>
      <c r="M69" s="84"/>
      <c r="N69" s="112"/>
      <c r="O69" s="84"/>
    </row>
    <row r="70" spans="1:15" ht="13.5">
      <c r="A70" s="112"/>
      <c r="B70" s="3"/>
      <c r="C70" s="4" t="s">
        <v>281</v>
      </c>
      <c r="D70" s="1" t="s">
        <v>284</v>
      </c>
      <c r="E70" s="1" t="s">
        <v>285</v>
      </c>
      <c r="F70" s="1" t="s">
        <v>5</v>
      </c>
      <c r="G70" s="1" t="s">
        <v>7</v>
      </c>
      <c r="H70" s="1" t="s">
        <v>9</v>
      </c>
      <c r="I70" s="1" t="s">
        <v>13</v>
      </c>
      <c r="J70" s="1" t="s">
        <v>282</v>
      </c>
      <c r="K70" s="1" t="s">
        <v>283</v>
      </c>
      <c r="L70" s="1" t="s">
        <v>289</v>
      </c>
      <c r="M70" s="84"/>
      <c r="N70" s="112"/>
      <c r="O70" s="84"/>
    </row>
    <row r="71" spans="1:15" ht="13.5">
      <c r="A71" s="112"/>
      <c r="B71" s="3"/>
      <c r="C71" s="4" t="s">
        <v>452</v>
      </c>
      <c r="D71">
        <v>4</v>
      </c>
      <c r="E71">
        <v>88</v>
      </c>
      <c r="F71">
        <v>24</v>
      </c>
      <c r="G71">
        <v>8</v>
      </c>
      <c r="H71">
        <v>2</v>
      </c>
      <c r="I71">
        <v>2</v>
      </c>
      <c r="J71">
        <v>7</v>
      </c>
      <c r="K71">
        <v>5</v>
      </c>
      <c r="L71">
        <v>1</v>
      </c>
      <c r="M71" s="84"/>
      <c r="N71" s="112"/>
      <c r="O71" s="84"/>
    </row>
    <row r="72" spans="1:15" ht="13.5">
      <c r="A72" s="112"/>
      <c r="M72" s="84"/>
      <c r="N72" s="112"/>
      <c r="O72" s="84"/>
    </row>
    <row r="73" spans="1:21" ht="9" customHeight="1" thickBo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2:22" ht="14.25" thickBot="1">
      <c r="B74" s="38" t="s">
        <v>287</v>
      </c>
      <c r="T74" s="132" t="s">
        <v>468</v>
      </c>
      <c r="U74" s="133"/>
      <c r="V74" s="134"/>
    </row>
    <row r="75" spans="2:22" ht="13.5">
      <c r="B75" s="19" t="s">
        <v>221</v>
      </c>
      <c r="C75" s="20" t="s">
        <v>246</v>
      </c>
      <c r="D75" s="20" t="s">
        <v>299</v>
      </c>
      <c r="E75" s="20" t="s">
        <v>5</v>
      </c>
      <c r="F75" s="20" t="s">
        <v>6</v>
      </c>
      <c r="G75" s="20" t="s">
        <v>7</v>
      </c>
      <c r="H75" s="20" t="s">
        <v>8</v>
      </c>
      <c r="I75" s="20" t="s">
        <v>11</v>
      </c>
      <c r="J75" s="20" t="s">
        <v>9</v>
      </c>
      <c r="K75" s="20" t="s">
        <v>13</v>
      </c>
      <c r="L75" s="20" t="s">
        <v>10</v>
      </c>
      <c r="M75" s="20" t="s">
        <v>12</v>
      </c>
      <c r="N75" s="20"/>
      <c r="O75" s="20"/>
      <c r="P75" s="20" t="s">
        <v>247</v>
      </c>
      <c r="Q75" s="20" t="s">
        <v>251</v>
      </c>
      <c r="R75" s="20" t="s">
        <v>252</v>
      </c>
      <c r="S75" s="21" t="s">
        <v>249</v>
      </c>
      <c r="T75" s="120" t="s">
        <v>6</v>
      </c>
      <c r="U75" s="32" t="s">
        <v>7</v>
      </c>
      <c r="V75" s="33" t="s">
        <v>247</v>
      </c>
    </row>
    <row r="76" spans="2:22" ht="13.5">
      <c r="B76" s="22">
        <v>1</v>
      </c>
      <c r="C76" s="23" t="s">
        <v>222</v>
      </c>
      <c r="D76" s="82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/>
      <c r="O76" s="24"/>
      <c r="P76" s="28">
        <v>0</v>
      </c>
      <c r="Q76" s="24">
        <v>0</v>
      </c>
      <c r="R76" s="24">
        <v>0</v>
      </c>
      <c r="S76" s="27">
        <v>0</v>
      </c>
      <c r="T76" s="91">
        <v>0</v>
      </c>
      <c r="U76" s="71">
        <v>0</v>
      </c>
      <c r="V76" s="131">
        <v>0</v>
      </c>
    </row>
    <row r="77" spans="2:22" ht="13.5">
      <c r="B77" s="22">
        <v>2</v>
      </c>
      <c r="C77" s="23" t="s">
        <v>223</v>
      </c>
      <c r="D77" s="82">
        <v>3</v>
      </c>
      <c r="E77" s="24">
        <f aca="true" t="shared" si="0" ref="E77:M77">D12+D43+D65</f>
        <v>6</v>
      </c>
      <c r="F77" s="24">
        <f t="shared" si="0"/>
        <v>5</v>
      </c>
      <c r="G77" s="24">
        <f t="shared" si="0"/>
        <v>1</v>
      </c>
      <c r="H77" s="24">
        <f t="shared" si="0"/>
        <v>0</v>
      </c>
      <c r="I77" s="24">
        <f t="shared" si="0"/>
        <v>0</v>
      </c>
      <c r="J77" s="24">
        <f t="shared" si="0"/>
        <v>1</v>
      </c>
      <c r="K77" s="24">
        <f t="shared" si="0"/>
        <v>0</v>
      </c>
      <c r="L77" s="24">
        <f t="shared" si="0"/>
        <v>2</v>
      </c>
      <c r="M77" s="24">
        <f t="shared" si="0"/>
        <v>0</v>
      </c>
      <c r="N77" s="24"/>
      <c r="O77" s="24"/>
      <c r="P77" s="28">
        <f>G77/F77</f>
        <v>0.2</v>
      </c>
      <c r="Q77" s="24">
        <v>0</v>
      </c>
      <c r="R77" s="24">
        <v>0</v>
      </c>
      <c r="S77" s="27">
        <v>0</v>
      </c>
      <c r="T77" s="91">
        <v>0</v>
      </c>
      <c r="U77" s="71">
        <v>0</v>
      </c>
      <c r="V77" s="131">
        <v>0</v>
      </c>
    </row>
    <row r="78" spans="2:22" ht="13.5">
      <c r="B78" s="22">
        <v>4</v>
      </c>
      <c r="C78" s="23" t="s">
        <v>225</v>
      </c>
      <c r="D78" s="82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/>
      <c r="O78" s="24"/>
      <c r="P78" s="28">
        <v>0</v>
      </c>
      <c r="Q78" s="24">
        <v>0</v>
      </c>
      <c r="R78" s="24">
        <v>0</v>
      </c>
      <c r="S78" s="27">
        <v>0</v>
      </c>
      <c r="T78" s="91">
        <v>0</v>
      </c>
      <c r="U78" s="71">
        <v>0</v>
      </c>
      <c r="V78" s="131">
        <v>0</v>
      </c>
    </row>
    <row r="79" spans="2:22" ht="13.5">
      <c r="B79" s="22">
        <v>6</v>
      </c>
      <c r="C79" s="23" t="s">
        <v>226</v>
      </c>
      <c r="D79" s="82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/>
      <c r="O79" s="24"/>
      <c r="P79" s="28">
        <v>0</v>
      </c>
      <c r="Q79" s="24">
        <v>0</v>
      </c>
      <c r="R79" s="24">
        <v>0</v>
      </c>
      <c r="S79" s="27">
        <v>0</v>
      </c>
      <c r="T79" s="91">
        <v>0</v>
      </c>
      <c r="U79" s="71">
        <v>0</v>
      </c>
      <c r="V79" s="131">
        <v>0</v>
      </c>
    </row>
    <row r="80" spans="2:22" ht="13.5">
      <c r="B80" s="22">
        <v>7</v>
      </c>
      <c r="C80" s="23" t="s">
        <v>227</v>
      </c>
      <c r="D80" s="82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/>
      <c r="O80" s="24"/>
      <c r="P80" s="28">
        <v>0</v>
      </c>
      <c r="Q80" s="24">
        <v>0</v>
      </c>
      <c r="R80" s="24">
        <v>0</v>
      </c>
      <c r="S80" s="27">
        <v>0</v>
      </c>
      <c r="T80" s="91">
        <v>0</v>
      </c>
      <c r="U80" s="71">
        <v>0</v>
      </c>
      <c r="V80" s="131">
        <v>0</v>
      </c>
    </row>
    <row r="81" spans="2:22" ht="13.5">
      <c r="B81" s="22">
        <v>8</v>
      </c>
      <c r="C81" s="23" t="s">
        <v>228</v>
      </c>
      <c r="D81" s="82">
        <v>3</v>
      </c>
      <c r="E81" s="24">
        <f aca="true" t="shared" si="1" ref="E81:M81">D19+D41+D66</f>
        <v>4</v>
      </c>
      <c r="F81" s="24">
        <f t="shared" si="1"/>
        <v>3</v>
      </c>
      <c r="G81" s="24">
        <f t="shared" si="1"/>
        <v>0</v>
      </c>
      <c r="H81" s="24">
        <f t="shared" si="1"/>
        <v>0</v>
      </c>
      <c r="I81" s="24">
        <f t="shared" si="1"/>
        <v>0</v>
      </c>
      <c r="J81" s="24">
        <f t="shared" si="1"/>
        <v>1</v>
      </c>
      <c r="K81" s="24">
        <f t="shared" si="1"/>
        <v>2</v>
      </c>
      <c r="L81" s="24">
        <f t="shared" si="1"/>
        <v>1</v>
      </c>
      <c r="M81" s="24">
        <f t="shared" si="1"/>
        <v>0</v>
      </c>
      <c r="N81" s="24"/>
      <c r="O81" s="24"/>
      <c r="P81" s="28">
        <f>G81/F81</f>
        <v>0</v>
      </c>
      <c r="Q81" s="24">
        <v>0</v>
      </c>
      <c r="R81" s="24">
        <v>0</v>
      </c>
      <c r="S81" s="27">
        <v>0</v>
      </c>
      <c r="T81" s="91">
        <v>1</v>
      </c>
      <c r="U81" s="71">
        <v>0</v>
      </c>
      <c r="V81" s="131">
        <f>U81/T81</f>
        <v>0</v>
      </c>
    </row>
    <row r="82" spans="2:22" ht="13.5">
      <c r="B82" s="22">
        <v>10</v>
      </c>
      <c r="C82" s="23" t="s">
        <v>230</v>
      </c>
      <c r="D82" s="82">
        <v>3</v>
      </c>
      <c r="E82" s="24">
        <f aca="true" t="shared" si="2" ref="E82:M82">D16+D39+D62</f>
        <v>8</v>
      </c>
      <c r="F82" s="24">
        <f t="shared" si="2"/>
        <v>6</v>
      </c>
      <c r="G82" s="24">
        <f t="shared" si="2"/>
        <v>1</v>
      </c>
      <c r="H82" s="24">
        <f t="shared" si="2"/>
        <v>2</v>
      </c>
      <c r="I82" s="24">
        <f t="shared" si="2"/>
        <v>2</v>
      </c>
      <c r="J82" s="24">
        <f t="shared" si="2"/>
        <v>2</v>
      </c>
      <c r="K82" s="24">
        <f t="shared" si="2"/>
        <v>1</v>
      </c>
      <c r="L82" s="24">
        <f t="shared" si="2"/>
        <v>3</v>
      </c>
      <c r="M82" s="24">
        <f t="shared" si="2"/>
        <v>2</v>
      </c>
      <c r="N82" s="24"/>
      <c r="O82" s="24"/>
      <c r="P82" s="28">
        <f>G82/F82</f>
        <v>0.16666666666666666</v>
      </c>
      <c r="Q82" s="24">
        <v>0</v>
      </c>
      <c r="R82" s="24">
        <v>0</v>
      </c>
      <c r="S82" s="27">
        <v>1</v>
      </c>
      <c r="T82" s="91">
        <v>3</v>
      </c>
      <c r="U82" s="71">
        <v>1</v>
      </c>
      <c r="V82" s="131">
        <f>U82/T82</f>
        <v>0.3333333333333333</v>
      </c>
    </row>
    <row r="83" spans="2:22" ht="13.5">
      <c r="B83" s="22">
        <v>11</v>
      </c>
      <c r="C83" s="23" t="s">
        <v>231</v>
      </c>
      <c r="D83" s="82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/>
      <c r="O83" s="24"/>
      <c r="P83" s="28">
        <v>0</v>
      </c>
      <c r="Q83" s="24">
        <v>0</v>
      </c>
      <c r="R83" s="24">
        <v>0</v>
      </c>
      <c r="S83" s="27">
        <v>0</v>
      </c>
      <c r="T83" s="91">
        <v>0</v>
      </c>
      <c r="U83" s="71">
        <v>0</v>
      </c>
      <c r="V83" s="131">
        <v>0</v>
      </c>
    </row>
    <row r="84" spans="2:22" ht="13.5">
      <c r="B84" s="22">
        <v>12</v>
      </c>
      <c r="C84" s="23" t="s">
        <v>232</v>
      </c>
      <c r="D84" s="82">
        <v>3</v>
      </c>
      <c r="E84" s="24">
        <f aca="true" t="shared" si="3" ref="E84:M84">D13+D36+D59</f>
        <v>8</v>
      </c>
      <c r="F84" s="24">
        <f t="shared" si="3"/>
        <v>4</v>
      </c>
      <c r="G84" s="24">
        <f t="shared" si="3"/>
        <v>3</v>
      </c>
      <c r="H84" s="24">
        <f t="shared" si="3"/>
        <v>1</v>
      </c>
      <c r="I84" s="24">
        <f t="shared" si="3"/>
        <v>3</v>
      </c>
      <c r="J84" s="24">
        <f t="shared" si="3"/>
        <v>4</v>
      </c>
      <c r="K84" s="24">
        <f t="shared" si="3"/>
        <v>0</v>
      </c>
      <c r="L84" s="24">
        <f t="shared" si="3"/>
        <v>6</v>
      </c>
      <c r="M84" s="24">
        <f t="shared" si="3"/>
        <v>0</v>
      </c>
      <c r="N84" s="24"/>
      <c r="O84" s="24"/>
      <c r="P84" s="28">
        <f aca="true" t="shared" si="4" ref="P84:P89">G84/F84</f>
        <v>0.75</v>
      </c>
      <c r="Q84" s="24">
        <v>0</v>
      </c>
      <c r="R84" s="24">
        <v>0</v>
      </c>
      <c r="S84" s="27">
        <v>0</v>
      </c>
      <c r="T84" s="91">
        <v>1</v>
      </c>
      <c r="U84" s="71">
        <v>1</v>
      </c>
      <c r="V84" s="131">
        <f>U84/T84</f>
        <v>1</v>
      </c>
    </row>
    <row r="85" spans="2:22" ht="13.5">
      <c r="B85" s="22">
        <v>13</v>
      </c>
      <c r="C85" s="23" t="s">
        <v>233</v>
      </c>
      <c r="D85" s="82">
        <v>3</v>
      </c>
      <c r="E85" s="24">
        <f aca="true" t="shared" si="5" ref="E85:M85">D14+D37+D60</f>
        <v>8</v>
      </c>
      <c r="F85" s="24">
        <f t="shared" si="5"/>
        <v>6</v>
      </c>
      <c r="G85" s="24">
        <f t="shared" si="5"/>
        <v>0</v>
      </c>
      <c r="H85" s="24">
        <f t="shared" si="5"/>
        <v>0</v>
      </c>
      <c r="I85" s="24">
        <f t="shared" si="5"/>
        <v>3</v>
      </c>
      <c r="J85" s="24">
        <f t="shared" si="5"/>
        <v>2</v>
      </c>
      <c r="K85" s="24">
        <f t="shared" si="5"/>
        <v>0</v>
      </c>
      <c r="L85" s="24">
        <f t="shared" si="5"/>
        <v>1</v>
      </c>
      <c r="M85" s="24">
        <f t="shared" si="5"/>
        <v>0</v>
      </c>
      <c r="N85" s="24"/>
      <c r="O85" s="24"/>
      <c r="P85" s="28">
        <f t="shared" si="4"/>
        <v>0</v>
      </c>
      <c r="Q85" s="24">
        <v>0</v>
      </c>
      <c r="R85" s="24">
        <v>0</v>
      </c>
      <c r="S85" s="27">
        <v>0</v>
      </c>
      <c r="T85" s="91">
        <v>4</v>
      </c>
      <c r="U85" s="71">
        <v>0</v>
      </c>
      <c r="V85" s="131">
        <f>U85/T85</f>
        <v>0</v>
      </c>
    </row>
    <row r="86" spans="2:22" ht="13.5">
      <c r="B86" s="22">
        <v>14</v>
      </c>
      <c r="C86" s="23" t="s">
        <v>234</v>
      </c>
      <c r="D86" s="82">
        <v>2</v>
      </c>
      <c r="E86" s="24">
        <f>D20</f>
        <v>1</v>
      </c>
      <c r="F86" s="24">
        <f aca="true" t="shared" si="6" ref="F86:M86">E20</f>
        <v>0</v>
      </c>
      <c r="G86" s="24">
        <f t="shared" si="6"/>
        <v>0</v>
      </c>
      <c r="H86" s="24">
        <f t="shared" si="6"/>
        <v>0</v>
      </c>
      <c r="I86" s="24">
        <f t="shared" si="6"/>
        <v>0</v>
      </c>
      <c r="J86" s="24">
        <f t="shared" si="6"/>
        <v>1</v>
      </c>
      <c r="K86" s="24">
        <f t="shared" si="6"/>
        <v>0</v>
      </c>
      <c r="L86" s="24">
        <f t="shared" si="6"/>
        <v>0</v>
      </c>
      <c r="M86" s="24">
        <f t="shared" si="6"/>
        <v>0</v>
      </c>
      <c r="N86" s="24"/>
      <c r="O86" s="24"/>
      <c r="P86" s="28">
        <v>0</v>
      </c>
      <c r="Q86" s="24">
        <v>0</v>
      </c>
      <c r="R86" s="24">
        <v>0</v>
      </c>
      <c r="S86" s="27">
        <v>0</v>
      </c>
      <c r="T86" s="91">
        <v>0</v>
      </c>
      <c r="U86" s="71">
        <v>0</v>
      </c>
      <c r="V86" s="131">
        <v>0</v>
      </c>
    </row>
    <row r="87" spans="2:22" ht="13.5">
      <c r="B87" s="22">
        <v>15</v>
      </c>
      <c r="C87" s="23" t="s">
        <v>235</v>
      </c>
      <c r="D87" s="82">
        <v>3</v>
      </c>
      <c r="E87" s="24">
        <f aca="true" t="shared" si="7" ref="E87:M87">D12+D35+D58</f>
        <v>8</v>
      </c>
      <c r="F87" s="24">
        <f t="shared" si="7"/>
        <v>7</v>
      </c>
      <c r="G87" s="24">
        <f t="shared" si="7"/>
        <v>1</v>
      </c>
      <c r="H87" s="24">
        <f t="shared" si="7"/>
        <v>0</v>
      </c>
      <c r="I87" s="24">
        <f t="shared" si="7"/>
        <v>0</v>
      </c>
      <c r="J87" s="24">
        <f t="shared" si="7"/>
        <v>1</v>
      </c>
      <c r="K87" s="24">
        <f t="shared" si="7"/>
        <v>1</v>
      </c>
      <c r="L87" s="24">
        <f t="shared" si="7"/>
        <v>1</v>
      </c>
      <c r="M87" s="24">
        <f t="shared" si="7"/>
        <v>0</v>
      </c>
      <c r="N87" s="24"/>
      <c r="O87" s="24"/>
      <c r="P87" s="28">
        <f t="shared" si="4"/>
        <v>0.14285714285714285</v>
      </c>
      <c r="Q87" s="24">
        <v>0</v>
      </c>
      <c r="R87" s="24">
        <v>0</v>
      </c>
      <c r="S87" s="27">
        <v>1</v>
      </c>
      <c r="T87" s="91">
        <v>2</v>
      </c>
      <c r="U87" s="71">
        <v>0</v>
      </c>
      <c r="V87" s="131">
        <f>U87/T87</f>
        <v>0</v>
      </c>
    </row>
    <row r="88" spans="2:22" ht="13.5">
      <c r="B88" s="22">
        <v>16</v>
      </c>
      <c r="C88" s="23" t="s">
        <v>236</v>
      </c>
      <c r="D88" s="82">
        <v>3</v>
      </c>
      <c r="E88" s="24">
        <f aca="true" t="shared" si="8" ref="E88:M88">D15+D38+D61</f>
        <v>8</v>
      </c>
      <c r="F88" s="24">
        <f t="shared" si="8"/>
        <v>8</v>
      </c>
      <c r="G88" s="24">
        <f t="shared" si="8"/>
        <v>3</v>
      </c>
      <c r="H88" s="24">
        <f t="shared" si="8"/>
        <v>4</v>
      </c>
      <c r="I88" s="24">
        <f t="shared" si="8"/>
        <v>1</v>
      </c>
      <c r="J88" s="24">
        <f t="shared" si="8"/>
        <v>0</v>
      </c>
      <c r="K88" s="24">
        <f t="shared" si="8"/>
        <v>2</v>
      </c>
      <c r="L88" s="24">
        <f t="shared" si="8"/>
        <v>2</v>
      </c>
      <c r="M88" s="24">
        <f t="shared" si="8"/>
        <v>1</v>
      </c>
      <c r="N88" s="24"/>
      <c r="O88" s="24"/>
      <c r="P88" s="28">
        <f t="shared" si="4"/>
        <v>0.375</v>
      </c>
      <c r="Q88" s="24">
        <v>1</v>
      </c>
      <c r="R88" s="24">
        <v>0</v>
      </c>
      <c r="S88" s="27">
        <v>1</v>
      </c>
      <c r="T88" s="91">
        <v>5</v>
      </c>
      <c r="U88" s="71">
        <v>0</v>
      </c>
      <c r="V88" s="131">
        <f>U88/T88</f>
        <v>0</v>
      </c>
    </row>
    <row r="89" spans="2:22" ht="13.5">
      <c r="B89" s="22">
        <v>17</v>
      </c>
      <c r="C89" s="23" t="s">
        <v>237</v>
      </c>
      <c r="D89" s="82">
        <v>3</v>
      </c>
      <c r="E89" s="24">
        <f aca="true" t="shared" si="9" ref="E89:M89">D21+D42+D64</f>
        <v>5</v>
      </c>
      <c r="F89" s="24">
        <f t="shared" si="9"/>
        <v>5</v>
      </c>
      <c r="G89" s="24">
        <f t="shared" si="9"/>
        <v>1</v>
      </c>
      <c r="H89" s="24">
        <f t="shared" si="9"/>
        <v>0</v>
      </c>
      <c r="I89" s="24">
        <f t="shared" si="9"/>
        <v>1</v>
      </c>
      <c r="J89" s="24">
        <f t="shared" si="9"/>
        <v>0</v>
      </c>
      <c r="K89" s="24">
        <f t="shared" si="9"/>
        <v>0</v>
      </c>
      <c r="L89" s="24">
        <f t="shared" si="9"/>
        <v>1</v>
      </c>
      <c r="M89" s="24">
        <f t="shared" si="9"/>
        <v>0</v>
      </c>
      <c r="N89" s="24"/>
      <c r="O89" s="24"/>
      <c r="P89" s="28">
        <f t="shared" si="4"/>
        <v>0.2</v>
      </c>
      <c r="Q89" s="24">
        <v>0</v>
      </c>
      <c r="R89" s="24">
        <v>0</v>
      </c>
      <c r="S89" s="27">
        <v>0</v>
      </c>
      <c r="T89" s="91">
        <v>2</v>
      </c>
      <c r="U89" s="71">
        <v>0</v>
      </c>
      <c r="V89" s="131">
        <f>U89/T89</f>
        <v>0</v>
      </c>
    </row>
    <row r="90" spans="2:22" ht="13.5">
      <c r="B90" s="22">
        <v>18</v>
      </c>
      <c r="C90" s="23" t="s">
        <v>245</v>
      </c>
      <c r="D90" s="82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/>
      <c r="O90" s="24"/>
      <c r="P90" s="28">
        <v>0</v>
      </c>
      <c r="Q90" s="24">
        <v>0</v>
      </c>
      <c r="R90" s="24">
        <v>0</v>
      </c>
      <c r="S90" s="27">
        <v>0</v>
      </c>
      <c r="T90" s="91">
        <v>0</v>
      </c>
      <c r="U90" s="71">
        <v>0</v>
      </c>
      <c r="V90" s="131">
        <v>0</v>
      </c>
    </row>
    <row r="91" spans="2:22" ht="13.5">
      <c r="B91" s="22">
        <v>19</v>
      </c>
      <c r="C91" s="23" t="s">
        <v>238</v>
      </c>
      <c r="D91" s="82">
        <v>3</v>
      </c>
      <c r="E91" s="24">
        <f aca="true" t="shared" si="10" ref="E91:M91">D17+D40+D63</f>
        <v>6</v>
      </c>
      <c r="F91" s="24">
        <f t="shared" si="10"/>
        <v>5</v>
      </c>
      <c r="G91" s="24">
        <f t="shared" si="10"/>
        <v>2</v>
      </c>
      <c r="H91" s="24">
        <f t="shared" si="10"/>
        <v>2</v>
      </c>
      <c r="I91" s="24">
        <f t="shared" si="10"/>
        <v>0</v>
      </c>
      <c r="J91" s="24">
        <f t="shared" si="10"/>
        <v>1</v>
      </c>
      <c r="K91" s="24">
        <f t="shared" si="10"/>
        <v>2</v>
      </c>
      <c r="L91" s="24">
        <f t="shared" si="10"/>
        <v>1</v>
      </c>
      <c r="M91" s="24">
        <f t="shared" si="10"/>
        <v>1</v>
      </c>
      <c r="N91" s="24"/>
      <c r="O91" s="24"/>
      <c r="P91" s="28">
        <f>G91/F91</f>
        <v>0.4</v>
      </c>
      <c r="Q91" s="24">
        <v>0</v>
      </c>
      <c r="R91" s="24">
        <v>0</v>
      </c>
      <c r="S91" s="27">
        <v>0</v>
      </c>
      <c r="T91" s="91">
        <v>2</v>
      </c>
      <c r="U91" s="71">
        <v>1</v>
      </c>
      <c r="V91" s="131">
        <f>U91/T91</f>
        <v>0.5</v>
      </c>
    </row>
    <row r="92" spans="2:22" ht="13.5">
      <c r="B92" s="22">
        <v>20</v>
      </c>
      <c r="C92" s="23" t="s">
        <v>240</v>
      </c>
      <c r="D92" s="82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/>
      <c r="O92" s="24"/>
      <c r="P92" s="28">
        <v>0</v>
      </c>
      <c r="Q92" s="24">
        <v>0</v>
      </c>
      <c r="R92" s="24">
        <v>0</v>
      </c>
      <c r="S92" s="27">
        <v>0</v>
      </c>
      <c r="T92" s="91">
        <v>0</v>
      </c>
      <c r="U92" s="71">
        <v>0</v>
      </c>
      <c r="V92" s="131">
        <v>0</v>
      </c>
    </row>
    <row r="93" spans="2:22" ht="13.5">
      <c r="B93" s="22">
        <v>21</v>
      </c>
      <c r="C93" s="23" t="s">
        <v>241</v>
      </c>
      <c r="D93" s="82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/>
      <c r="O93" s="24"/>
      <c r="P93" s="28">
        <v>0</v>
      </c>
      <c r="Q93" s="24">
        <v>0</v>
      </c>
      <c r="R93" s="24">
        <v>0</v>
      </c>
      <c r="S93" s="27">
        <v>0</v>
      </c>
      <c r="T93" s="91">
        <v>0</v>
      </c>
      <c r="U93" s="71">
        <v>0</v>
      </c>
      <c r="V93" s="131">
        <v>0</v>
      </c>
    </row>
    <row r="94" spans="2:22" ht="13.5">
      <c r="B94" s="22">
        <v>22</v>
      </c>
      <c r="C94" s="23" t="s">
        <v>242</v>
      </c>
      <c r="D94" s="82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/>
      <c r="O94" s="24"/>
      <c r="P94" s="28">
        <v>0</v>
      </c>
      <c r="Q94" s="24">
        <v>0</v>
      </c>
      <c r="R94" s="24">
        <v>0</v>
      </c>
      <c r="S94" s="27">
        <v>0</v>
      </c>
      <c r="T94" s="91">
        <v>0</v>
      </c>
      <c r="U94" s="71">
        <v>0</v>
      </c>
      <c r="V94" s="131">
        <v>0</v>
      </c>
    </row>
    <row r="95" spans="2:22" ht="13.5">
      <c r="B95" s="22">
        <v>23</v>
      </c>
      <c r="C95" s="23" t="s">
        <v>243</v>
      </c>
      <c r="D95" s="82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/>
      <c r="O95" s="24"/>
      <c r="P95" s="28">
        <v>0</v>
      </c>
      <c r="Q95" s="24">
        <v>0</v>
      </c>
      <c r="R95" s="24">
        <v>0</v>
      </c>
      <c r="S95" s="27">
        <v>0</v>
      </c>
      <c r="T95" s="91">
        <v>0</v>
      </c>
      <c r="U95" s="71">
        <v>0</v>
      </c>
      <c r="V95" s="131">
        <v>0</v>
      </c>
    </row>
    <row r="96" spans="2:22" ht="13.5">
      <c r="B96" s="22">
        <v>24</v>
      </c>
      <c r="C96" s="23" t="s">
        <v>244</v>
      </c>
      <c r="D96" s="82">
        <v>1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/>
      <c r="O96" s="24"/>
      <c r="P96" s="28">
        <v>0</v>
      </c>
      <c r="Q96" s="24">
        <v>0</v>
      </c>
      <c r="R96" s="24">
        <v>0</v>
      </c>
      <c r="S96" s="27">
        <v>0</v>
      </c>
      <c r="T96" s="91">
        <v>0</v>
      </c>
      <c r="U96" s="71">
        <v>0</v>
      </c>
      <c r="V96" s="131">
        <v>0</v>
      </c>
    </row>
    <row r="97" spans="2:22" ht="14.25" thickBot="1">
      <c r="B97" s="76">
        <v>25</v>
      </c>
      <c r="C97" s="77" t="s">
        <v>239</v>
      </c>
      <c r="D97" s="86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/>
      <c r="O97" s="25"/>
      <c r="P97" s="31">
        <v>0</v>
      </c>
      <c r="Q97" s="25">
        <v>0</v>
      </c>
      <c r="R97" s="25">
        <v>0</v>
      </c>
      <c r="S97" s="29">
        <v>0</v>
      </c>
      <c r="T97" s="96">
        <v>0</v>
      </c>
      <c r="U97" s="98">
        <v>0</v>
      </c>
      <c r="V97" s="129">
        <v>0</v>
      </c>
    </row>
    <row r="99" ht="14.25" thickBot="1">
      <c r="B99" t="s">
        <v>288</v>
      </c>
    </row>
    <row r="100" spans="2:19" ht="13.5">
      <c r="B100" s="19" t="s">
        <v>221</v>
      </c>
      <c r="C100" s="20" t="s">
        <v>246</v>
      </c>
      <c r="D100" s="20" t="s">
        <v>299</v>
      </c>
      <c r="E100" s="20" t="s">
        <v>284</v>
      </c>
      <c r="F100" s="20" t="s">
        <v>285</v>
      </c>
      <c r="G100" s="20" t="s">
        <v>5</v>
      </c>
      <c r="H100" s="20" t="s">
        <v>7</v>
      </c>
      <c r="I100" s="20" t="s">
        <v>9</v>
      </c>
      <c r="J100" s="20" t="s">
        <v>13</v>
      </c>
      <c r="K100" s="20" t="s">
        <v>282</v>
      </c>
      <c r="L100" s="20" t="s">
        <v>283</v>
      </c>
      <c r="M100" s="20" t="s">
        <v>289</v>
      </c>
      <c r="N100" s="20"/>
      <c r="O100" s="20"/>
      <c r="P100" s="20" t="s">
        <v>286</v>
      </c>
      <c r="Q100" s="20" t="s">
        <v>290</v>
      </c>
      <c r="R100" s="20" t="s">
        <v>291</v>
      </c>
      <c r="S100" s="21" t="s">
        <v>460</v>
      </c>
    </row>
    <row r="101" spans="2:19" ht="13.5">
      <c r="B101" s="80">
        <v>10</v>
      </c>
      <c r="C101" s="23" t="s">
        <v>230</v>
      </c>
      <c r="D101" s="50">
        <v>1</v>
      </c>
      <c r="E101" s="50">
        <f>D24</f>
        <v>4</v>
      </c>
      <c r="F101" s="50">
        <f aca="true" t="shared" si="11" ref="F101:L101">E24</f>
        <v>66</v>
      </c>
      <c r="G101" s="50">
        <f t="shared" si="11"/>
        <v>15</v>
      </c>
      <c r="H101" s="50">
        <f t="shared" si="11"/>
        <v>0</v>
      </c>
      <c r="I101" s="50">
        <f t="shared" si="11"/>
        <v>5</v>
      </c>
      <c r="J101" s="50">
        <f t="shared" si="11"/>
        <v>2</v>
      </c>
      <c r="K101" s="50">
        <f t="shared" si="11"/>
        <v>0</v>
      </c>
      <c r="L101" s="50">
        <f t="shared" si="11"/>
        <v>0</v>
      </c>
      <c r="M101" s="51">
        <f>L24</f>
        <v>0</v>
      </c>
      <c r="N101" s="51"/>
      <c r="O101" s="51"/>
      <c r="P101" s="52">
        <f>L101/E101*7</f>
        <v>0</v>
      </c>
      <c r="Q101" s="50">
        <v>1</v>
      </c>
      <c r="R101" s="50">
        <v>0</v>
      </c>
      <c r="S101" s="53">
        <v>0</v>
      </c>
    </row>
    <row r="102" spans="2:19" ht="14.25" thickBot="1">
      <c r="B102" s="83">
        <v>16</v>
      </c>
      <c r="C102" s="77" t="s">
        <v>236</v>
      </c>
      <c r="D102" s="54">
        <v>2</v>
      </c>
      <c r="E102" s="54">
        <f aca="true" t="shared" si="12" ref="E102:M102">D46+D71</f>
        <v>9</v>
      </c>
      <c r="F102" s="54">
        <f t="shared" si="12"/>
        <v>159</v>
      </c>
      <c r="G102" s="54">
        <f t="shared" si="12"/>
        <v>42</v>
      </c>
      <c r="H102" s="54">
        <f t="shared" si="12"/>
        <v>8</v>
      </c>
      <c r="I102" s="54">
        <f t="shared" si="12"/>
        <v>6</v>
      </c>
      <c r="J102" s="54">
        <f t="shared" si="12"/>
        <v>7</v>
      </c>
      <c r="K102" s="54">
        <f t="shared" si="12"/>
        <v>7</v>
      </c>
      <c r="L102" s="54">
        <f t="shared" si="12"/>
        <v>5</v>
      </c>
      <c r="M102" s="87">
        <f t="shared" si="12"/>
        <v>1</v>
      </c>
      <c r="N102" s="87"/>
      <c r="O102" s="87"/>
      <c r="P102" s="55">
        <f>L102/E102*7</f>
        <v>3.8888888888888893</v>
      </c>
      <c r="Q102" s="54">
        <v>1</v>
      </c>
      <c r="R102" s="54">
        <v>1</v>
      </c>
      <c r="S102" s="56">
        <v>0</v>
      </c>
    </row>
  </sheetData>
  <sheetProtection/>
  <mergeCells count="11">
    <mergeCell ref="A73:U73"/>
    <mergeCell ref="A49:A72"/>
    <mergeCell ref="T74:V74"/>
    <mergeCell ref="A1:P1"/>
    <mergeCell ref="A2:A25"/>
    <mergeCell ref="A26:P26"/>
    <mergeCell ref="A48:P48"/>
    <mergeCell ref="A27:A47"/>
    <mergeCell ref="N49:N72"/>
    <mergeCell ref="N27:N47"/>
    <mergeCell ref="N2:N25"/>
  </mergeCells>
  <printOptions/>
  <pageMargins left="0.787" right="0.787" top="0.984" bottom="0.984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62"/>
  <sheetViews>
    <sheetView zoomScalePageLayoutView="0" workbookViewId="0" topLeftCell="A127">
      <selection activeCell="Z158" sqref="Z158"/>
    </sheetView>
  </sheetViews>
  <sheetFormatPr defaultColWidth="9.00390625" defaultRowHeight="13.5"/>
  <cols>
    <col min="1" max="1" width="1.625" style="0" customWidth="1"/>
    <col min="2" max="2" width="5.00390625" style="0" customWidth="1"/>
    <col min="4" max="13" width="5.625" style="0" customWidth="1"/>
    <col min="14" max="14" width="1.625" style="0" customWidth="1"/>
    <col min="15" max="15" width="5.625" style="0" customWidth="1"/>
    <col min="17" max="26" width="5.625" style="0" customWidth="1"/>
    <col min="27" max="27" width="1.625" style="0" customWidth="1"/>
  </cols>
  <sheetData>
    <row r="1" spans="1:27" ht="9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7" ht="14.25" thickBot="1">
      <c r="A2" s="112"/>
      <c r="B2" t="s">
        <v>371</v>
      </c>
      <c r="N2" s="112"/>
      <c r="O2" t="s">
        <v>411</v>
      </c>
      <c r="AA2" s="112"/>
    </row>
    <row r="3" spans="1:27" ht="24.75" customHeight="1">
      <c r="A3" s="112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8" t="s">
        <v>0</v>
      </c>
      <c r="J3" s="5"/>
      <c r="K3" s="2"/>
      <c r="N3" s="112"/>
      <c r="P3" s="6"/>
      <c r="Q3" s="7">
        <v>1</v>
      </c>
      <c r="R3" s="7">
        <v>2</v>
      </c>
      <c r="S3" s="7">
        <v>3</v>
      </c>
      <c r="T3" s="7">
        <v>4</v>
      </c>
      <c r="U3" s="7">
        <v>5</v>
      </c>
      <c r="V3" s="8" t="s">
        <v>0</v>
      </c>
      <c r="W3" s="5"/>
      <c r="X3" s="2"/>
      <c r="Z3" s="84"/>
      <c r="AA3" s="112"/>
    </row>
    <row r="4" spans="1:27" ht="24.75" customHeight="1">
      <c r="A4" s="112"/>
      <c r="C4" s="9" t="s">
        <v>366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1">
        <v>0</v>
      </c>
      <c r="J4" s="5"/>
      <c r="K4" s="2"/>
      <c r="N4" s="112"/>
      <c r="P4" s="9" t="s">
        <v>85</v>
      </c>
      <c r="Q4" s="10">
        <v>0</v>
      </c>
      <c r="R4" s="10">
        <v>0</v>
      </c>
      <c r="S4" s="10">
        <v>0</v>
      </c>
      <c r="T4" s="10">
        <v>2</v>
      </c>
      <c r="U4" s="10"/>
      <c r="V4" s="11">
        <v>2</v>
      </c>
      <c r="W4" s="5"/>
      <c r="X4" s="2"/>
      <c r="Z4" s="84"/>
      <c r="AA4" s="112"/>
    </row>
    <row r="5" spans="1:27" ht="24.75" customHeight="1" thickBot="1">
      <c r="A5" s="112"/>
      <c r="C5" s="12" t="s">
        <v>367</v>
      </c>
      <c r="D5" s="13">
        <v>1</v>
      </c>
      <c r="E5" s="13">
        <v>1</v>
      </c>
      <c r="F5" s="13">
        <v>0</v>
      </c>
      <c r="G5" s="13">
        <v>0</v>
      </c>
      <c r="H5" s="13" t="s">
        <v>333</v>
      </c>
      <c r="I5" s="14">
        <v>2</v>
      </c>
      <c r="J5" s="5"/>
      <c r="K5" s="2"/>
      <c r="N5" s="112"/>
      <c r="P5" s="12" t="s">
        <v>412</v>
      </c>
      <c r="Q5" s="13">
        <v>2</v>
      </c>
      <c r="R5" s="13">
        <v>5</v>
      </c>
      <c r="S5" s="13">
        <v>5</v>
      </c>
      <c r="T5" s="13" t="s">
        <v>419</v>
      </c>
      <c r="U5" s="13"/>
      <c r="V5" s="14">
        <v>12</v>
      </c>
      <c r="W5" s="5"/>
      <c r="X5" s="2"/>
      <c r="Z5" s="84"/>
      <c r="AA5" s="112"/>
    </row>
    <row r="6" spans="1:27" ht="13.5">
      <c r="A6" s="112"/>
      <c r="N6" s="112"/>
      <c r="Z6" s="84"/>
      <c r="AA6" s="112"/>
    </row>
    <row r="7" spans="1:27" ht="13.5">
      <c r="A7" s="112"/>
      <c r="C7" t="s">
        <v>3</v>
      </c>
      <c r="D7" t="s">
        <v>83</v>
      </c>
      <c r="N7" s="112"/>
      <c r="P7" t="s">
        <v>3</v>
      </c>
      <c r="Q7" t="s">
        <v>413</v>
      </c>
      <c r="Z7" s="84"/>
      <c r="AA7" s="112"/>
    </row>
    <row r="8" spans="1:27" ht="13.5">
      <c r="A8" s="112"/>
      <c r="C8" t="s">
        <v>2</v>
      </c>
      <c r="D8" t="s">
        <v>368</v>
      </c>
      <c r="N8" s="112"/>
      <c r="Z8" s="84"/>
      <c r="AA8" s="112"/>
    </row>
    <row r="9" spans="1:27" ht="13.5">
      <c r="A9" s="112"/>
      <c r="N9" s="112"/>
      <c r="Z9" s="84"/>
      <c r="AA9" s="112"/>
    </row>
    <row r="10" spans="1:27" ht="13.5">
      <c r="A10" s="112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/>
      <c r="N10" s="112"/>
      <c r="P10" s="1" t="s">
        <v>4</v>
      </c>
      <c r="Q10" s="1" t="s">
        <v>5</v>
      </c>
      <c r="R10" s="1" t="s">
        <v>6</v>
      </c>
      <c r="S10" s="1" t="s">
        <v>7</v>
      </c>
      <c r="T10" s="1" t="s">
        <v>8</v>
      </c>
      <c r="U10" s="1" t="s">
        <v>11</v>
      </c>
      <c r="V10" s="1" t="s">
        <v>9</v>
      </c>
      <c r="W10" s="1" t="s">
        <v>13</v>
      </c>
      <c r="X10" s="1" t="s">
        <v>10</v>
      </c>
      <c r="Y10" s="1" t="s">
        <v>12</v>
      </c>
      <c r="Z10" s="84"/>
      <c r="AA10" s="112"/>
    </row>
    <row r="11" spans="1:27" ht="13.5">
      <c r="A11" s="112"/>
      <c r="B11" s="3" t="s">
        <v>27</v>
      </c>
      <c r="C11" s="4" t="s">
        <v>18</v>
      </c>
      <c r="D11">
        <v>3</v>
      </c>
      <c r="E11">
        <v>3</v>
      </c>
      <c r="F11">
        <v>2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N11" s="112"/>
      <c r="O11" s="3" t="s">
        <v>38</v>
      </c>
      <c r="P11" s="4" t="s">
        <v>310</v>
      </c>
      <c r="Q11">
        <v>3</v>
      </c>
      <c r="R11">
        <v>2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 s="84"/>
      <c r="AA11" s="112"/>
    </row>
    <row r="12" spans="1:27" ht="13.5">
      <c r="A12" s="112"/>
      <c r="B12" s="3" t="s">
        <v>99</v>
      </c>
      <c r="C12" s="4" t="s">
        <v>62</v>
      </c>
      <c r="D12">
        <v>3</v>
      </c>
      <c r="E12">
        <v>3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1</v>
      </c>
      <c r="N12" s="112"/>
      <c r="O12" s="3" t="s">
        <v>25</v>
      </c>
      <c r="P12" s="4" t="s">
        <v>181</v>
      </c>
      <c r="Q12">
        <v>2</v>
      </c>
      <c r="R12">
        <v>2</v>
      </c>
      <c r="S12">
        <v>1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 s="84"/>
      <c r="AA12" s="112"/>
    </row>
    <row r="13" spans="1:27" ht="13.5">
      <c r="A13" s="112"/>
      <c r="B13" s="3" t="s">
        <v>98</v>
      </c>
      <c r="C13" s="4" t="s">
        <v>20</v>
      </c>
      <c r="D13">
        <v>2</v>
      </c>
      <c r="E13">
        <v>2</v>
      </c>
      <c r="F13">
        <v>1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N13" s="112"/>
      <c r="O13" s="3" t="s">
        <v>27</v>
      </c>
      <c r="P13" s="4" t="s">
        <v>312</v>
      </c>
      <c r="Q13">
        <v>2</v>
      </c>
      <c r="R13">
        <v>2</v>
      </c>
      <c r="S13">
        <v>2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84"/>
      <c r="AA13" s="112"/>
    </row>
    <row r="14" spans="1:27" ht="13.5">
      <c r="A14" s="112"/>
      <c r="B14" s="3" t="s">
        <v>80</v>
      </c>
      <c r="C14" s="4" t="s">
        <v>21</v>
      </c>
      <c r="D14">
        <v>2</v>
      </c>
      <c r="E14">
        <v>1</v>
      </c>
      <c r="F14">
        <v>0</v>
      </c>
      <c r="G14">
        <v>0</v>
      </c>
      <c r="H14">
        <v>0</v>
      </c>
      <c r="I14">
        <v>1</v>
      </c>
      <c r="J14">
        <v>1</v>
      </c>
      <c r="K14">
        <v>0</v>
      </c>
      <c r="L14">
        <v>0</v>
      </c>
      <c r="N14" s="112"/>
      <c r="O14" s="3" t="s">
        <v>417</v>
      </c>
      <c r="P14" s="4" t="s">
        <v>414</v>
      </c>
      <c r="Q14">
        <v>2</v>
      </c>
      <c r="R14">
        <v>2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 s="84"/>
      <c r="AA14" s="112"/>
    </row>
    <row r="15" spans="1:27" ht="13.5">
      <c r="A15" s="112"/>
      <c r="B15" s="3" t="s">
        <v>79</v>
      </c>
      <c r="C15" s="4" t="s">
        <v>134</v>
      </c>
      <c r="D15">
        <v>2</v>
      </c>
      <c r="E15">
        <v>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N15" s="112"/>
      <c r="O15" s="3" t="s">
        <v>418</v>
      </c>
      <c r="P15" s="4" t="s">
        <v>274</v>
      </c>
      <c r="Q15">
        <v>2</v>
      </c>
      <c r="R15">
        <v>2</v>
      </c>
      <c r="S15">
        <v>1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 s="84"/>
      <c r="AA15" s="112"/>
    </row>
    <row r="16" spans="1:27" ht="13.5">
      <c r="A16" s="112"/>
      <c r="B16" s="3" t="s">
        <v>97</v>
      </c>
      <c r="C16" s="4" t="s">
        <v>262</v>
      </c>
      <c r="D16">
        <v>2</v>
      </c>
      <c r="E16">
        <v>2</v>
      </c>
      <c r="F16">
        <v>1</v>
      </c>
      <c r="G16">
        <v>0</v>
      </c>
      <c r="H16">
        <v>0</v>
      </c>
      <c r="I16">
        <v>0</v>
      </c>
      <c r="J16">
        <v>1</v>
      </c>
      <c r="K16">
        <v>0</v>
      </c>
      <c r="L16">
        <v>1</v>
      </c>
      <c r="N16" s="112"/>
      <c r="O16" s="3" t="s">
        <v>36</v>
      </c>
      <c r="P16" s="4" t="s">
        <v>183</v>
      </c>
      <c r="Q16">
        <v>2</v>
      </c>
      <c r="R16">
        <v>1</v>
      </c>
      <c r="S16">
        <v>0</v>
      </c>
      <c r="T16">
        <v>0</v>
      </c>
      <c r="U16">
        <v>1</v>
      </c>
      <c r="V16">
        <v>1</v>
      </c>
      <c r="W16">
        <v>0</v>
      </c>
      <c r="X16">
        <v>0</v>
      </c>
      <c r="Y16">
        <v>0</v>
      </c>
      <c r="Z16" s="84"/>
      <c r="AA16" s="112"/>
    </row>
    <row r="17" spans="1:27" ht="13.5">
      <c r="A17" s="112"/>
      <c r="B17" s="3" t="s">
        <v>101</v>
      </c>
      <c r="C17" s="4" t="s">
        <v>15</v>
      </c>
      <c r="D17">
        <v>1</v>
      </c>
      <c r="E17">
        <v>1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N17" s="112"/>
      <c r="O17" s="3" t="s">
        <v>23</v>
      </c>
      <c r="P17" s="4" t="s">
        <v>415</v>
      </c>
      <c r="Q17">
        <v>1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 s="84"/>
      <c r="AA17" s="112"/>
    </row>
    <row r="18" spans="1:27" ht="13.5">
      <c r="A18" s="112"/>
      <c r="B18" s="3"/>
      <c r="C18" s="4" t="s">
        <v>347</v>
      </c>
      <c r="D18">
        <v>1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N18" s="112"/>
      <c r="O18" s="3"/>
      <c r="P18" s="4" t="s">
        <v>416</v>
      </c>
      <c r="Q18">
        <v>1</v>
      </c>
      <c r="R18">
        <v>1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84"/>
      <c r="AA18" s="112"/>
    </row>
    <row r="19" spans="1:27" ht="13.5">
      <c r="A19" s="112"/>
      <c r="B19" s="3" t="s">
        <v>100</v>
      </c>
      <c r="C19" s="4" t="s">
        <v>159</v>
      </c>
      <c r="D19">
        <v>2</v>
      </c>
      <c r="E19">
        <v>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N19" s="112"/>
      <c r="O19" s="3" t="s">
        <v>24</v>
      </c>
      <c r="P19" s="4" t="s">
        <v>119</v>
      </c>
      <c r="Q19">
        <v>2</v>
      </c>
      <c r="R19">
        <v>2</v>
      </c>
      <c r="S19">
        <v>1</v>
      </c>
      <c r="T19">
        <v>0</v>
      </c>
      <c r="U19">
        <v>2</v>
      </c>
      <c r="V19">
        <v>0</v>
      </c>
      <c r="W19">
        <v>1</v>
      </c>
      <c r="X19">
        <v>0</v>
      </c>
      <c r="Y19">
        <v>6</v>
      </c>
      <c r="Z19" s="84"/>
      <c r="AA19" s="112"/>
    </row>
    <row r="20" spans="1:27" ht="13.5">
      <c r="A20" s="112"/>
      <c r="B20" s="3" t="s">
        <v>25</v>
      </c>
      <c r="C20" s="4" t="s">
        <v>348</v>
      </c>
      <c r="D20">
        <v>2</v>
      </c>
      <c r="E20">
        <v>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N20" s="112"/>
      <c r="O20" s="3" t="s">
        <v>26</v>
      </c>
      <c r="P20" s="4" t="s">
        <v>174</v>
      </c>
      <c r="Q20">
        <v>2</v>
      </c>
      <c r="R20">
        <v>2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 s="84"/>
      <c r="AA20" s="112"/>
    </row>
    <row r="21" spans="1:27" ht="13.5">
      <c r="A21" s="112"/>
      <c r="B21" s="3"/>
      <c r="C21" s="4"/>
      <c r="N21" s="112"/>
      <c r="O21" s="3"/>
      <c r="P21" s="4"/>
      <c r="Z21" s="84"/>
      <c r="AA21" s="112"/>
    </row>
    <row r="22" spans="1:27" ht="13.5">
      <c r="A22" s="112"/>
      <c r="B22" s="3"/>
      <c r="C22" s="4" t="s">
        <v>281</v>
      </c>
      <c r="D22" s="1" t="s">
        <v>284</v>
      </c>
      <c r="E22" s="1" t="s">
        <v>285</v>
      </c>
      <c r="F22" s="1" t="s">
        <v>5</v>
      </c>
      <c r="G22" s="1" t="s">
        <v>7</v>
      </c>
      <c r="H22" s="1" t="s">
        <v>9</v>
      </c>
      <c r="I22" s="1" t="s">
        <v>13</v>
      </c>
      <c r="J22" s="1" t="s">
        <v>282</v>
      </c>
      <c r="K22" s="1" t="s">
        <v>283</v>
      </c>
      <c r="L22" s="1" t="s">
        <v>289</v>
      </c>
      <c r="M22" s="1"/>
      <c r="N22" s="112"/>
      <c r="O22" s="3"/>
      <c r="P22" s="4" t="s">
        <v>281</v>
      </c>
      <c r="Q22" s="1" t="s">
        <v>284</v>
      </c>
      <c r="R22" s="1" t="s">
        <v>285</v>
      </c>
      <c r="S22" s="1" t="s">
        <v>5</v>
      </c>
      <c r="T22" s="1" t="s">
        <v>7</v>
      </c>
      <c r="U22" s="1" t="s">
        <v>9</v>
      </c>
      <c r="V22" s="1" t="s">
        <v>13</v>
      </c>
      <c r="W22" s="1" t="s">
        <v>282</v>
      </c>
      <c r="X22" s="1" t="s">
        <v>283</v>
      </c>
      <c r="Y22" s="1" t="s">
        <v>289</v>
      </c>
      <c r="Z22" s="84"/>
      <c r="AA22" s="112"/>
    </row>
    <row r="23" spans="1:27" ht="13.5">
      <c r="A23" s="112"/>
      <c r="B23" s="3"/>
      <c r="C23" s="4" t="s">
        <v>452</v>
      </c>
      <c r="D23">
        <v>4</v>
      </c>
      <c r="E23">
        <v>82</v>
      </c>
      <c r="F23">
        <v>18</v>
      </c>
      <c r="G23">
        <v>0</v>
      </c>
      <c r="H23">
        <v>6</v>
      </c>
      <c r="I23">
        <v>7</v>
      </c>
      <c r="J23">
        <v>2</v>
      </c>
      <c r="K23">
        <v>0</v>
      </c>
      <c r="L23">
        <v>3</v>
      </c>
      <c r="N23" s="112"/>
      <c r="O23" s="3"/>
      <c r="P23" s="4" t="s">
        <v>457</v>
      </c>
      <c r="Q23">
        <v>2</v>
      </c>
      <c r="R23">
        <v>52</v>
      </c>
      <c r="S23">
        <v>13</v>
      </c>
      <c r="T23">
        <v>6</v>
      </c>
      <c r="U23">
        <v>2</v>
      </c>
      <c r="V23">
        <v>2</v>
      </c>
      <c r="W23">
        <v>7</v>
      </c>
      <c r="X23">
        <v>2</v>
      </c>
      <c r="Y23">
        <v>0</v>
      </c>
      <c r="Z23" s="84"/>
      <c r="AA23" s="112"/>
    </row>
    <row r="24" spans="1:27" ht="13.5">
      <c r="A24" s="112"/>
      <c r="B24" s="3"/>
      <c r="C24" s="4"/>
      <c r="N24" s="112"/>
      <c r="O24" s="3"/>
      <c r="P24" s="4" t="s">
        <v>244</v>
      </c>
      <c r="Q24">
        <v>1</v>
      </c>
      <c r="R24">
        <v>39</v>
      </c>
      <c r="S24">
        <v>6</v>
      </c>
      <c r="T24">
        <v>0</v>
      </c>
      <c r="U24">
        <v>4</v>
      </c>
      <c r="V24">
        <v>2</v>
      </c>
      <c r="W24">
        <v>5</v>
      </c>
      <c r="X24">
        <v>1</v>
      </c>
      <c r="Y24">
        <v>0</v>
      </c>
      <c r="Z24" s="84"/>
      <c r="AA24" s="112"/>
    </row>
    <row r="25" spans="1:27" ht="13.5">
      <c r="A25" s="112"/>
      <c r="N25" s="112"/>
      <c r="Z25" s="84"/>
      <c r="AA25" s="112"/>
    </row>
    <row r="26" spans="1:27" ht="9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1:27" ht="14.25" thickBot="1">
      <c r="A27" s="112"/>
      <c r="B27" t="s">
        <v>393</v>
      </c>
      <c r="N27" s="112"/>
      <c r="O27" t="s">
        <v>426</v>
      </c>
      <c r="AA27" s="112"/>
    </row>
    <row r="28" spans="1:27" ht="24.75" customHeight="1">
      <c r="A28" s="112"/>
      <c r="C28" s="6"/>
      <c r="D28" s="7">
        <v>1</v>
      </c>
      <c r="E28" s="7">
        <v>2</v>
      </c>
      <c r="F28" s="7">
        <v>3</v>
      </c>
      <c r="G28" s="7">
        <v>4</v>
      </c>
      <c r="H28" s="7">
        <v>5</v>
      </c>
      <c r="I28" s="8" t="s">
        <v>0</v>
      </c>
      <c r="J28" s="5"/>
      <c r="K28" s="2"/>
      <c r="N28" s="112"/>
      <c r="P28" s="6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8" t="s">
        <v>0</v>
      </c>
      <c r="W28" s="5"/>
      <c r="X28" s="2"/>
      <c r="Z28" s="84"/>
      <c r="AA28" s="112"/>
    </row>
    <row r="29" spans="1:27" ht="24.75" customHeight="1">
      <c r="A29" s="112"/>
      <c r="C29" s="9" t="s">
        <v>366</v>
      </c>
      <c r="D29" s="10">
        <v>3</v>
      </c>
      <c r="E29" s="10">
        <v>6</v>
      </c>
      <c r="F29" s="10">
        <v>2</v>
      </c>
      <c r="G29" s="10">
        <v>0</v>
      </c>
      <c r="H29" s="10"/>
      <c r="I29" s="11">
        <v>11</v>
      </c>
      <c r="J29" s="5"/>
      <c r="K29" s="2"/>
      <c r="N29" s="112"/>
      <c r="P29" s="9" t="s">
        <v>85</v>
      </c>
      <c r="Q29" s="10">
        <v>0</v>
      </c>
      <c r="R29" s="10">
        <v>0</v>
      </c>
      <c r="S29" s="10">
        <v>2</v>
      </c>
      <c r="T29" s="10"/>
      <c r="U29" s="10"/>
      <c r="V29" s="11">
        <v>2</v>
      </c>
      <c r="W29" s="5"/>
      <c r="X29" s="2"/>
      <c r="Z29" s="84"/>
      <c r="AA29" s="112"/>
    </row>
    <row r="30" spans="1:27" ht="24.75" customHeight="1" thickBot="1">
      <c r="A30" s="112"/>
      <c r="C30" s="12" t="s">
        <v>397</v>
      </c>
      <c r="D30" s="13">
        <v>3</v>
      </c>
      <c r="E30" s="13">
        <v>0</v>
      </c>
      <c r="F30" s="13">
        <v>0</v>
      </c>
      <c r="G30" s="13">
        <v>1</v>
      </c>
      <c r="H30" s="13"/>
      <c r="I30" s="14">
        <v>4</v>
      </c>
      <c r="J30" s="5"/>
      <c r="K30" s="2"/>
      <c r="N30" s="112"/>
      <c r="P30" s="12" t="s">
        <v>420</v>
      </c>
      <c r="Q30" s="13">
        <v>10</v>
      </c>
      <c r="R30" s="13">
        <v>4</v>
      </c>
      <c r="S30" s="13" t="s">
        <v>419</v>
      </c>
      <c r="T30" s="13"/>
      <c r="U30" s="13"/>
      <c r="V30" s="14">
        <v>14</v>
      </c>
      <c r="W30" s="5"/>
      <c r="X30" s="2"/>
      <c r="Z30" s="84"/>
      <c r="AA30" s="112"/>
    </row>
    <row r="31" spans="1:27" ht="13.5">
      <c r="A31" s="112"/>
      <c r="N31" s="112"/>
      <c r="Z31" s="84"/>
      <c r="AA31" s="112"/>
    </row>
    <row r="32" spans="1:27" ht="13.5">
      <c r="A32" s="112"/>
      <c r="C32" t="s">
        <v>3</v>
      </c>
      <c r="D32" t="s">
        <v>351</v>
      </c>
      <c r="N32" s="112"/>
      <c r="P32" t="s">
        <v>3</v>
      </c>
      <c r="Q32" t="s">
        <v>436</v>
      </c>
      <c r="Z32" s="84"/>
      <c r="AA32" s="112"/>
    </row>
    <row r="33" spans="1:27" ht="13.5">
      <c r="A33" s="112"/>
      <c r="C33" t="s">
        <v>2</v>
      </c>
      <c r="D33" t="s">
        <v>394</v>
      </c>
      <c r="N33" s="112"/>
      <c r="Z33" s="84"/>
      <c r="AA33" s="112"/>
    </row>
    <row r="34" spans="1:27" ht="13.5">
      <c r="A34" s="112"/>
      <c r="N34" s="112"/>
      <c r="Z34" s="84"/>
      <c r="AA34" s="112"/>
    </row>
    <row r="35" spans="1:27" ht="13.5">
      <c r="A35" s="112"/>
      <c r="C35" s="1" t="s">
        <v>4</v>
      </c>
      <c r="D35" s="1" t="s">
        <v>5</v>
      </c>
      <c r="E35" s="1" t="s">
        <v>6</v>
      </c>
      <c r="F35" s="1" t="s">
        <v>7</v>
      </c>
      <c r="G35" s="1" t="s">
        <v>8</v>
      </c>
      <c r="H35" s="1" t="s">
        <v>11</v>
      </c>
      <c r="I35" s="1" t="s">
        <v>9</v>
      </c>
      <c r="J35" s="1" t="s">
        <v>13</v>
      </c>
      <c r="K35" s="1" t="s">
        <v>10</v>
      </c>
      <c r="L35" s="1" t="s">
        <v>12</v>
      </c>
      <c r="M35" s="1"/>
      <c r="N35" s="112"/>
      <c r="P35" s="1" t="s">
        <v>4</v>
      </c>
      <c r="Q35" s="1" t="s">
        <v>5</v>
      </c>
      <c r="R35" s="1" t="s">
        <v>6</v>
      </c>
      <c r="S35" s="1" t="s">
        <v>7</v>
      </c>
      <c r="T35" s="1" t="s">
        <v>8</v>
      </c>
      <c r="U35" s="1" t="s">
        <v>11</v>
      </c>
      <c r="V35" s="1" t="s">
        <v>9</v>
      </c>
      <c r="W35" s="1" t="s">
        <v>13</v>
      </c>
      <c r="X35" s="1" t="s">
        <v>10</v>
      </c>
      <c r="Y35" s="1" t="s">
        <v>12</v>
      </c>
      <c r="Z35" s="84"/>
      <c r="AA35" s="112"/>
    </row>
    <row r="36" spans="1:27" ht="13.5">
      <c r="A36" s="112"/>
      <c r="B36" s="3" t="s">
        <v>27</v>
      </c>
      <c r="C36" s="4" t="s">
        <v>18</v>
      </c>
      <c r="D36">
        <v>3</v>
      </c>
      <c r="E36">
        <v>3</v>
      </c>
      <c r="F36">
        <v>2</v>
      </c>
      <c r="G36">
        <v>0</v>
      </c>
      <c r="H36">
        <v>2</v>
      </c>
      <c r="I36">
        <v>0</v>
      </c>
      <c r="J36">
        <v>0</v>
      </c>
      <c r="K36">
        <v>0</v>
      </c>
      <c r="L36">
        <v>0</v>
      </c>
      <c r="N36" s="112"/>
      <c r="O36" s="3" t="s">
        <v>38</v>
      </c>
      <c r="P36" s="4" t="s">
        <v>310</v>
      </c>
      <c r="Q36">
        <v>2</v>
      </c>
      <c r="R36">
        <v>1</v>
      </c>
      <c r="S36">
        <v>0</v>
      </c>
      <c r="T36">
        <v>0</v>
      </c>
      <c r="U36">
        <v>0</v>
      </c>
      <c r="V36">
        <v>1</v>
      </c>
      <c r="W36">
        <v>1</v>
      </c>
      <c r="X36">
        <v>0</v>
      </c>
      <c r="Y36">
        <v>2</v>
      </c>
      <c r="Z36" s="84"/>
      <c r="AA36" s="112"/>
    </row>
    <row r="37" spans="1:27" ht="13.5">
      <c r="A37" s="112"/>
      <c r="B37" s="3" t="s">
        <v>99</v>
      </c>
      <c r="C37" s="4" t="s">
        <v>62</v>
      </c>
      <c r="D37">
        <v>3</v>
      </c>
      <c r="E37">
        <v>0</v>
      </c>
      <c r="F37">
        <v>0</v>
      </c>
      <c r="G37">
        <v>1</v>
      </c>
      <c r="H37">
        <v>3</v>
      </c>
      <c r="I37">
        <v>3</v>
      </c>
      <c r="J37">
        <v>0</v>
      </c>
      <c r="K37">
        <v>1</v>
      </c>
      <c r="L37">
        <v>1</v>
      </c>
      <c r="N37" s="112"/>
      <c r="O37" s="4"/>
      <c r="P37" s="4" t="s">
        <v>217</v>
      </c>
      <c r="Q37">
        <v>0</v>
      </c>
      <c r="R37">
        <v>0</v>
      </c>
      <c r="S37">
        <v>0</v>
      </c>
      <c r="T37">
        <v>0</v>
      </c>
      <c r="U37">
        <v>1</v>
      </c>
      <c r="V37">
        <v>0</v>
      </c>
      <c r="W37">
        <v>0</v>
      </c>
      <c r="X37">
        <v>1</v>
      </c>
      <c r="Y37">
        <v>0</v>
      </c>
      <c r="Z37" s="84"/>
      <c r="AA37" s="112"/>
    </row>
    <row r="38" spans="1:27" ht="13.5">
      <c r="A38" s="112"/>
      <c r="B38" s="3" t="s">
        <v>98</v>
      </c>
      <c r="C38" s="4" t="s">
        <v>20</v>
      </c>
      <c r="D38">
        <v>3</v>
      </c>
      <c r="E38">
        <v>3</v>
      </c>
      <c r="F38">
        <v>3</v>
      </c>
      <c r="G38">
        <v>4</v>
      </c>
      <c r="H38">
        <v>3</v>
      </c>
      <c r="I38">
        <v>0</v>
      </c>
      <c r="J38">
        <v>0</v>
      </c>
      <c r="K38">
        <v>1</v>
      </c>
      <c r="L38">
        <v>0</v>
      </c>
      <c r="N38" s="112"/>
      <c r="O38" s="3" t="s">
        <v>25</v>
      </c>
      <c r="P38" s="4" t="s">
        <v>181</v>
      </c>
      <c r="Q38">
        <v>2</v>
      </c>
      <c r="R38">
        <v>2</v>
      </c>
      <c r="S38">
        <v>1</v>
      </c>
      <c r="T38">
        <v>0</v>
      </c>
      <c r="U38">
        <v>0</v>
      </c>
      <c r="V38">
        <v>0</v>
      </c>
      <c r="W38">
        <v>0</v>
      </c>
      <c r="X38">
        <v>0</v>
      </c>
      <c r="Y38">
        <v>1</v>
      </c>
      <c r="Z38" s="84"/>
      <c r="AA38" s="112"/>
    </row>
    <row r="39" spans="1:27" ht="13.5">
      <c r="A39" s="112"/>
      <c r="B39" s="3" t="s">
        <v>79</v>
      </c>
      <c r="C39" s="4" t="s">
        <v>21</v>
      </c>
      <c r="D39">
        <v>3</v>
      </c>
      <c r="E39">
        <v>3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1</v>
      </c>
      <c r="N39" s="112"/>
      <c r="O39" s="3" t="s">
        <v>27</v>
      </c>
      <c r="P39" s="4" t="s">
        <v>312</v>
      </c>
      <c r="Q39">
        <v>2</v>
      </c>
      <c r="R39">
        <v>1</v>
      </c>
      <c r="S39">
        <v>1</v>
      </c>
      <c r="T39">
        <v>0</v>
      </c>
      <c r="U39">
        <v>1</v>
      </c>
      <c r="V39">
        <v>1</v>
      </c>
      <c r="W39">
        <v>0</v>
      </c>
      <c r="X39">
        <v>1</v>
      </c>
      <c r="Y39">
        <v>0</v>
      </c>
      <c r="Z39" s="84"/>
      <c r="AA39" s="112"/>
    </row>
    <row r="40" spans="1:27" ht="13.5">
      <c r="A40" s="112"/>
      <c r="B40" s="3" t="s">
        <v>80</v>
      </c>
      <c r="C40" s="4" t="s">
        <v>134</v>
      </c>
      <c r="D40">
        <v>3</v>
      </c>
      <c r="E40">
        <v>3</v>
      </c>
      <c r="F40">
        <v>2</v>
      </c>
      <c r="G40">
        <v>2</v>
      </c>
      <c r="H40">
        <v>1</v>
      </c>
      <c r="I40">
        <v>0</v>
      </c>
      <c r="J40">
        <v>1</v>
      </c>
      <c r="K40">
        <v>2</v>
      </c>
      <c r="L40">
        <v>0</v>
      </c>
      <c r="N40" s="112"/>
      <c r="O40" s="3" t="s">
        <v>421</v>
      </c>
      <c r="P40" s="4" t="s">
        <v>169</v>
      </c>
      <c r="Q40">
        <v>2</v>
      </c>
      <c r="R40">
        <v>2</v>
      </c>
      <c r="S40">
        <v>0</v>
      </c>
      <c r="T40">
        <v>1</v>
      </c>
      <c r="U40">
        <v>0</v>
      </c>
      <c r="V40">
        <v>0</v>
      </c>
      <c r="W40">
        <v>1</v>
      </c>
      <c r="X40">
        <v>1</v>
      </c>
      <c r="Y40">
        <v>0</v>
      </c>
      <c r="Z40" s="84"/>
      <c r="AA40" s="112"/>
    </row>
    <row r="41" spans="1:27" ht="13.5">
      <c r="A41" s="112"/>
      <c r="B41" s="3" t="s">
        <v>97</v>
      </c>
      <c r="C41" s="4" t="s">
        <v>262</v>
      </c>
      <c r="D41">
        <v>3</v>
      </c>
      <c r="E41">
        <v>3</v>
      </c>
      <c r="F41">
        <v>0</v>
      </c>
      <c r="G41">
        <v>2</v>
      </c>
      <c r="H41">
        <v>0</v>
      </c>
      <c r="I41">
        <v>0</v>
      </c>
      <c r="J41">
        <v>1</v>
      </c>
      <c r="K41">
        <v>0</v>
      </c>
      <c r="L41">
        <v>0</v>
      </c>
      <c r="N41" s="112"/>
      <c r="O41" s="3" t="s">
        <v>423</v>
      </c>
      <c r="P41" s="4" t="s">
        <v>274</v>
      </c>
      <c r="Q41">
        <v>2</v>
      </c>
      <c r="R41">
        <v>2</v>
      </c>
      <c r="S41">
        <v>0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 s="84"/>
      <c r="AA41" s="112"/>
    </row>
    <row r="42" spans="1:27" ht="13.5">
      <c r="A42" s="112"/>
      <c r="B42" s="3" t="s">
        <v>101</v>
      </c>
      <c r="C42" s="4" t="s">
        <v>15</v>
      </c>
      <c r="D42">
        <v>3</v>
      </c>
      <c r="E42">
        <v>3</v>
      </c>
      <c r="F42">
        <v>1</v>
      </c>
      <c r="G42">
        <v>0</v>
      </c>
      <c r="H42">
        <v>0</v>
      </c>
      <c r="I42">
        <v>0</v>
      </c>
      <c r="J42">
        <v>1</v>
      </c>
      <c r="K42">
        <v>1</v>
      </c>
      <c r="L42">
        <v>0</v>
      </c>
      <c r="N42" s="112"/>
      <c r="O42" s="3" t="s">
        <v>36</v>
      </c>
      <c r="P42" s="4" t="s">
        <v>183</v>
      </c>
      <c r="Q42">
        <v>2</v>
      </c>
      <c r="R42">
        <v>1</v>
      </c>
      <c r="S42">
        <v>0</v>
      </c>
      <c r="T42">
        <v>0</v>
      </c>
      <c r="U42">
        <v>0</v>
      </c>
      <c r="V42">
        <v>1</v>
      </c>
      <c r="W42">
        <v>0</v>
      </c>
      <c r="X42">
        <v>1</v>
      </c>
      <c r="Y42">
        <v>3</v>
      </c>
      <c r="Z42" s="84"/>
      <c r="AA42" s="112"/>
    </row>
    <row r="43" spans="1:27" ht="13.5">
      <c r="A43" s="112"/>
      <c r="B43" s="3" t="s">
        <v>100</v>
      </c>
      <c r="C43" s="4" t="s">
        <v>159</v>
      </c>
      <c r="D43">
        <v>2</v>
      </c>
      <c r="E43">
        <v>1</v>
      </c>
      <c r="F43">
        <v>0</v>
      </c>
      <c r="G43">
        <v>0</v>
      </c>
      <c r="H43">
        <v>1</v>
      </c>
      <c r="I43">
        <v>1</v>
      </c>
      <c r="J43">
        <v>1</v>
      </c>
      <c r="K43">
        <v>0</v>
      </c>
      <c r="L43">
        <v>0</v>
      </c>
      <c r="N43" s="112"/>
      <c r="O43" s="3" t="s">
        <v>424</v>
      </c>
      <c r="P43" s="4" t="s">
        <v>422</v>
      </c>
      <c r="Q43">
        <v>2</v>
      </c>
      <c r="R43">
        <v>1</v>
      </c>
      <c r="S43">
        <v>0</v>
      </c>
      <c r="T43">
        <v>0</v>
      </c>
      <c r="U43">
        <v>0</v>
      </c>
      <c r="V43">
        <v>1</v>
      </c>
      <c r="W43">
        <v>1</v>
      </c>
      <c r="X43">
        <v>2</v>
      </c>
      <c r="Y43">
        <v>0</v>
      </c>
      <c r="Z43" s="84"/>
      <c r="AA43" s="112"/>
    </row>
    <row r="44" spans="1:27" ht="13.5">
      <c r="A44" s="112"/>
      <c r="B44" s="3"/>
      <c r="C44" s="4" t="s">
        <v>269</v>
      </c>
      <c r="D44">
        <v>1</v>
      </c>
      <c r="E44">
        <v>1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N44" s="112"/>
      <c r="O44" s="3" t="s">
        <v>24</v>
      </c>
      <c r="P44" s="4" t="s">
        <v>119</v>
      </c>
      <c r="Q44">
        <v>1</v>
      </c>
      <c r="R44">
        <v>1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2</v>
      </c>
      <c r="Z44" s="84"/>
      <c r="AA44" s="112"/>
    </row>
    <row r="45" spans="1:27" ht="13.5">
      <c r="A45" s="112"/>
      <c r="B45" s="3" t="s">
        <v>25</v>
      </c>
      <c r="C45" s="4" t="s">
        <v>348</v>
      </c>
      <c r="D45">
        <v>2</v>
      </c>
      <c r="E45">
        <v>2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N45" s="112"/>
      <c r="O45" s="3" t="s">
        <v>23</v>
      </c>
      <c r="P45" s="4" t="s">
        <v>186</v>
      </c>
      <c r="Q45">
        <v>1</v>
      </c>
      <c r="R45">
        <v>1</v>
      </c>
      <c r="S45">
        <v>0</v>
      </c>
      <c r="T45">
        <v>0</v>
      </c>
      <c r="U45">
        <v>0</v>
      </c>
      <c r="V45">
        <v>0</v>
      </c>
      <c r="W45">
        <v>1</v>
      </c>
      <c r="X45">
        <v>0</v>
      </c>
      <c r="Y45">
        <v>1</v>
      </c>
      <c r="Z45" s="84"/>
      <c r="AA45" s="112"/>
    </row>
    <row r="46" spans="1:27" ht="13.5">
      <c r="A46" s="112"/>
      <c r="B46" s="3"/>
      <c r="C46" s="4"/>
      <c r="N46" s="112"/>
      <c r="O46" s="3"/>
      <c r="P46" s="4" t="s">
        <v>425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84"/>
      <c r="AA46" s="112"/>
    </row>
    <row r="47" spans="1:27" ht="13.5">
      <c r="A47" s="112"/>
      <c r="B47" s="3"/>
      <c r="C47" s="4"/>
      <c r="N47" s="112"/>
      <c r="O47" s="3"/>
      <c r="P47" s="4"/>
      <c r="Z47" s="84"/>
      <c r="AA47" s="112"/>
    </row>
    <row r="48" spans="1:27" ht="13.5">
      <c r="A48" s="112"/>
      <c r="B48" s="3"/>
      <c r="C48" s="4" t="s">
        <v>281</v>
      </c>
      <c r="D48" s="1" t="s">
        <v>284</v>
      </c>
      <c r="E48" s="1" t="s">
        <v>285</v>
      </c>
      <c r="F48" s="1" t="s">
        <v>5</v>
      </c>
      <c r="G48" s="1" t="s">
        <v>7</v>
      </c>
      <c r="H48" s="1" t="s">
        <v>9</v>
      </c>
      <c r="I48" s="1" t="s">
        <v>13</v>
      </c>
      <c r="J48" s="1" t="s">
        <v>282</v>
      </c>
      <c r="K48" s="1" t="s">
        <v>283</v>
      </c>
      <c r="L48" s="1" t="s">
        <v>289</v>
      </c>
      <c r="M48" s="1"/>
      <c r="N48" s="112"/>
      <c r="O48" s="3"/>
      <c r="P48" s="4" t="s">
        <v>281</v>
      </c>
      <c r="Q48" s="1" t="s">
        <v>284</v>
      </c>
      <c r="R48" s="1" t="s">
        <v>285</v>
      </c>
      <c r="S48" s="1" t="s">
        <v>5</v>
      </c>
      <c r="T48" s="1" t="s">
        <v>7</v>
      </c>
      <c r="U48" s="1" t="s">
        <v>9</v>
      </c>
      <c r="V48" s="1" t="s">
        <v>13</v>
      </c>
      <c r="W48" s="1" t="s">
        <v>282</v>
      </c>
      <c r="X48" s="1" t="s">
        <v>283</v>
      </c>
      <c r="Y48" s="1" t="s">
        <v>289</v>
      </c>
      <c r="Z48" s="84"/>
      <c r="AA48" s="112"/>
    </row>
    <row r="49" spans="1:27" ht="13.5">
      <c r="A49" s="112"/>
      <c r="B49" s="3"/>
      <c r="C49" s="4" t="s">
        <v>462</v>
      </c>
      <c r="D49">
        <v>4</v>
      </c>
      <c r="E49">
        <v>92</v>
      </c>
      <c r="F49">
        <v>22</v>
      </c>
      <c r="G49">
        <v>2</v>
      </c>
      <c r="H49">
        <v>8</v>
      </c>
      <c r="I49">
        <v>7</v>
      </c>
      <c r="J49">
        <v>4</v>
      </c>
      <c r="K49">
        <v>3</v>
      </c>
      <c r="L49">
        <v>0</v>
      </c>
      <c r="N49" s="112"/>
      <c r="O49" s="3"/>
      <c r="P49" s="4" t="s">
        <v>464</v>
      </c>
      <c r="Q49">
        <v>1.34</v>
      </c>
      <c r="R49">
        <v>57</v>
      </c>
      <c r="S49">
        <v>17</v>
      </c>
      <c r="T49">
        <v>4</v>
      </c>
      <c r="U49">
        <v>5</v>
      </c>
      <c r="V49">
        <v>1</v>
      </c>
      <c r="W49">
        <v>11</v>
      </c>
      <c r="X49">
        <v>5</v>
      </c>
      <c r="Y49">
        <v>0</v>
      </c>
      <c r="Z49" s="84"/>
      <c r="AA49" s="112"/>
    </row>
    <row r="50" spans="1:27" ht="13.5">
      <c r="A50" s="112"/>
      <c r="N50" s="112"/>
      <c r="O50" s="3"/>
      <c r="P50" s="4" t="s">
        <v>226</v>
      </c>
      <c r="Q50">
        <v>0.66</v>
      </c>
      <c r="R50">
        <v>21</v>
      </c>
      <c r="S50">
        <v>6</v>
      </c>
      <c r="T50">
        <v>3</v>
      </c>
      <c r="U50">
        <v>0</v>
      </c>
      <c r="V50">
        <v>0</v>
      </c>
      <c r="W50">
        <v>3</v>
      </c>
      <c r="X50">
        <v>2</v>
      </c>
      <c r="Y50">
        <v>0</v>
      </c>
      <c r="Z50" s="84"/>
      <c r="AA50" s="112"/>
    </row>
    <row r="51" spans="1:27" ht="13.5">
      <c r="A51" s="18"/>
      <c r="N51" s="112"/>
      <c r="O51" s="3"/>
      <c r="P51" s="4"/>
      <c r="Z51" s="18"/>
      <c r="AA51" s="112"/>
    </row>
    <row r="52" spans="1:27" ht="9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27" ht="14.25" thickBot="1">
      <c r="A53" s="112"/>
      <c r="B53" t="s">
        <v>395</v>
      </c>
      <c r="N53" s="112"/>
      <c r="O53" t="s">
        <v>433</v>
      </c>
      <c r="AA53" s="112"/>
    </row>
    <row r="54" spans="1:27" ht="24.75" customHeight="1">
      <c r="A54" s="112"/>
      <c r="C54" s="6"/>
      <c r="D54" s="7">
        <v>1</v>
      </c>
      <c r="E54" s="7">
        <v>2</v>
      </c>
      <c r="F54" s="7">
        <v>3</v>
      </c>
      <c r="G54" s="7">
        <v>4</v>
      </c>
      <c r="H54" s="7">
        <v>5</v>
      </c>
      <c r="I54" s="8" t="s">
        <v>0</v>
      </c>
      <c r="J54" s="5"/>
      <c r="K54" s="2"/>
      <c r="N54" s="112"/>
      <c r="P54" s="6"/>
      <c r="Q54" s="7">
        <v>1</v>
      </c>
      <c r="R54" s="7">
        <v>2</v>
      </c>
      <c r="S54" s="7">
        <v>3</v>
      </c>
      <c r="T54" s="7">
        <v>4</v>
      </c>
      <c r="U54" s="7">
        <v>5</v>
      </c>
      <c r="V54" s="8" t="s">
        <v>0</v>
      </c>
      <c r="W54" s="5"/>
      <c r="X54" s="2"/>
      <c r="Z54" s="84"/>
      <c r="AA54" s="112"/>
    </row>
    <row r="55" spans="1:27" ht="24.75" customHeight="1">
      <c r="A55" s="112"/>
      <c r="C55" s="9" t="s">
        <v>396</v>
      </c>
      <c r="D55" s="10">
        <v>0</v>
      </c>
      <c r="E55" s="10">
        <v>1</v>
      </c>
      <c r="F55" s="10">
        <v>0</v>
      </c>
      <c r="G55" s="10">
        <v>0</v>
      </c>
      <c r="H55" s="10"/>
      <c r="I55" s="11">
        <v>1</v>
      </c>
      <c r="J55" s="5"/>
      <c r="K55" s="2"/>
      <c r="N55" s="112"/>
      <c r="P55" s="9" t="s">
        <v>85</v>
      </c>
      <c r="Q55" s="10">
        <v>2</v>
      </c>
      <c r="R55" s="10">
        <v>0</v>
      </c>
      <c r="S55" s="10">
        <v>5</v>
      </c>
      <c r="T55" s="10"/>
      <c r="U55" s="10"/>
      <c r="V55" s="11">
        <v>7</v>
      </c>
      <c r="W55" s="5"/>
      <c r="X55" s="2"/>
      <c r="Z55" s="84"/>
      <c r="AA55" s="112"/>
    </row>
    <row r="56" spans="1:27" ht="24.75" customHeight="1" thickBot="1">
      <c r="A56" s="112"/>
      <c r="C56" s="12" t="s">
        <v>398</v>
      </c>
      <c r="D56" s="13">
        <v>0</v>
      </c>
      <c r="E56" s="13">
        <v>1</v>
      </c>
      <c r="F56" s="13">
        <v>0</v>
      </c>
      <c r="G56" s="13">
        <v>3</v>
      </c>
      <c r="H56" s="13"/>
      <c r="I56" s="14">
        <v>4</v>
      </c>
      <c r="J56" s="5"/>
      <c r="K56" s="2"/>
      <c r="N56" s="112"/>
      <c r="P56" s="12" t="s">
        <v>431</v>
      </c>
      <c r="Q56" s="13">
        <v>1</v>
      </c>
      <c r="R56" s="13">
        <v>0</v>
      </c>
      <c r="S56" s="13" t="s">
        <v>432</v>
      </c>
      <c r="T56" s="13"/>
      <c r="U56" s="13"/>
      <c r="V56" s="14">
        <v>8</v>
      </c>
      <c r="W56" s="5"/>
      <c r="X56" s="2"/>
      <c r="Z56" s="84"/>
      <c r="AA56" s="112"/>
    </row>
    <row r="57" spans="1:27" ht="13.5">
      <c r="A57" s="112"/>
      <c r="N57" s="112"/>
      <c r="Z57" s="84"/>
      <c r="AA57" s="112"/>
    </row>
    <row r="58" spans="1:27" ht="13.5">
      <c r="A58" s="112"/>
      <c r="C58" t="s">
        <v>3</v>
      </c>
      <c r="D58" t="s">
        <v>340</v>
      </c>
      <c r="N58" s="112"/>
      <c r="P58" t="s">
        <v>3</v>
      </c>
      <c r="Q58" t="s">
        <v>413</v>
      </c>
      <c r="Z58" s="84"/>
      <c r="AA58" s="112"/>
    </row>
    <row r="59" spans="1:27" ht="13.5">
      <c r="A59" s="112"/>
      <c r="C59" t="s">
        <v>2</v>
      </c>
      <c r="D59" t="s">
        <v>368</v>
      </c>
      <c r="N59" s="112"/>
      <c r="P59" t="s">
        <v>1</v>
      </c>
      <c r="Q59" t="s">
        <v>84</v>
      </c>
      <c r="Z59" s="84"/>
      <c r="AA59" s="112"/>
    </row>
    <row r="60" spans="1:27" ht="13.5">
      <c r="A60" s="112"/>
      <c r="N60" s="112"/>
      <c r="Z60" s="84"/>
      <c r="AA60" s="112"/>
    </row>
    <row r="61" spans="1:27" ht="13.5">
      <c r="A61" s="112"/>
      <c r="C61" s="1" t="s">
        <v>4</v>
      </c>
      <c r="D61" s="1" t="s">
        <v>5</v>
      </c>
      <c r="E61" s="1" t="s">
        <v>6</v>
      </c>
      <c r="F61" s="1" t="s">
        <v>7</v>
      </c>
      <c r="G61" s="1" t="s">
        <v>8</v>
      </c>
      <c r="H61" s="1" t="s">
        <v>11</v>
      </c>
      <c r="I61" s="1" t="s">
        <v>9</v>
      </c>
      <c r="J61" s="1" t="s">
        <v>13</v>
      </c>
      <c r="K61" s="1" t="s">
        <v>10</v>
      </c>
      <c r="L61" s="1" t="s">
        <v>12</v>
      </c>
      <c r="M61" s="1"/>
      <c r="N61" s="112"/>
      <c r="P61" s="1" t="s">
        <v>4</v>
      </c>
      <c r="Q61" s="1" t="s">
        <v>5</v>
      </c>
      <c r="R61" s="1" t="s">
        <v>6</v>
      </c>
      <c r="S61" s="1" t="s">
        <v>7</v>
      </c>
      <c r="T61" s="1" t="s">
        <v>8</v>
      </c>
      <c r="U61" s="1" t="s">
        <v>11</v>
      </c>
      <c r="V61" s="1" t="s">
        <v>9</v>
      </c>
      <c r="W61" s="1" t="s">
        <v>13</v>
      </c>
      <c r="X61" s="1" t="s">
        <v>10</v>
      </c>
      <c r="Y61" s="1" t="s">
        <v>12</v>
      </c>
      <c r="Z61" s="84"/>
      <c r="AA61" s="112"/>
    </row>
    <row r="62" spans="1:27" ht="13.5">
      <c r="A62" s="112"/>
      <c r="B62" s="3" t="s">
        <v>27</v>
      </c>
      <c r="C62" s="4" t="s">
        <v>18</v>
      </c>
      <c r="D62">
        <v>3</v>
      </c>
      <c r="E62">
        <v>0</v>
      </c>
      <c r="F62">
        <v>0</v>
      </c>
      <c r="G62">
        <v>0</v>
      </c>
      <c r="H62">
        <v>1</v>
      </c>
      <c r="I62">
        <v>3</v>
      </c>
      <c r="J62">
        <v>0</v>
      </c>
      <c r="K62">
        <v>2</v>
      </c>
      <c r="L62">
        <v>0</v>
      </c>
      <c r="N62" s="112"/>
      <c r="O62" s="3" t="s">
        <v>38</v>
      </c>
      <c r="P62" s="4" t="s">
        <v>310</v>
      </c>
      <c r="Q62">
        <v>3</v>
      </c>
      <c r="R62">
        <v>3</v>
      </c>
      <c r="S62">
        <v>2</v>
      </c>
      <c r="T62">
        <v>0</v>
      </c>
      <c r="U62">
        <v>1</v>
      </c>
      <c r="V62">
        <v>0</v>
      </c>
      <c r="W62">
        <v>1</v>
      </c>
      <c r="X62">
        <v>1</v>
      </c>
      <c r="Y62">
        <v>1</v>
      </c>
      <c r="Z62" s="84"/>
      <c r="AA62" s="112"/>
    </row>
    <row r="63" spans="1:27" ht="13.5">
      <c r="A63" s="112"/>
      <c r="B63" s="3" t="s">
        <v>99</v>
      </c>
      <c r="C63" s="4" t="s">
        <v>62</v>
      </c>
      <c r="D63">
        <v>3</v>
      </c>
      <c r="E63">
        <v>3</v>
      </c>
      <c r="F63">
        <v>0</v>
      </c>
      <c r="G63">
        <v>2</v>
      </c>
      <c r="H63">
        <v>0</v>
      </c>
      <c r="I63">
        <v>0</v>
      </c>
      <c r="J63">
        <v>2</v>
      </c>
      <c r="K63">
        <v>0</v>
      </c>
      <c r="L63">
        <v>0</v>
      </c>
      <c r="N63" s="112"/>
      <c r="O63" s="3" t="s">
        <v>25</v>
      </c>
      <c r="P63" s="4" t="s">
        <v>181</v>
      </c>
      <c r="Q63">
        <v>3</v>
      </c>
      <c r="R63">
        <v>3</v>
      </c>
      <c r="S63">
        <v>2</v>
      </c>
      <c r="T63">
        <v>2</v>
      </c>
      <c r="U63">
        <v>1</v>
      </c>
      <c r="V63">
        <v>0</v>
      </c>
      <c r="W63">
        <v>0</v>
      </c>
      <c r="X63">
        <v>2</v>
      </c>
      <c r="Y63">
        <v>0</v>
      </c>
      <c r="Z63" s="84"/>
      <c r="AA63" s="112"/>
    </row>
    <row r="64" spans="1:27" ht="13.5">
      <c r="A64" s="112"/>
      <c r="B64" s="3" t="s">
        <v>98</v>
      </c>
      <c r="C64" s="4" t="s">
        <v>20</v>
      </c>
      <c r="D64">
        <v>2</v>
      </c>
      <c r="E64">
        <v>2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N64" s="112"/>
      <c r="O64" s="3" t="s">
        <v>421</v>
      </c>
      <c r="P64" s="4" t="s">
        <v>427</v>
      </c>
      <c r="Q64">
        <v>3</v>
      </c>
      <c r="R64">
        <v>2</v>
      </c>
      <c r="S64">
        <v>0</v>
      </c>
      <c r="T64">
        <v>0</v>
      </c>
      <c r="U64">
        <v>1</v>
      </c>
      <c r="V64">
        <v>1</v>
      </c>
      <c r="W64">
        <v>0</v>
      </c>
      <c r="X64">
        <v>1</v>
      </c>
      <c r="Y64">
        <v>0</v>
      </c>
      <c r="Z64" s="84"/>
      <c r="AA64" s="112"/>
    </row>
    <row r="65" spans="1:27" ht="13.5">
      <c r="A65" s="112"/>
      <c r="B65" s="3" t="s">
        <v>80</v>
      </c>
      <c r="C65" s="4" t="s">
        <v>21</v>
      </c>
      <c r="D65">
        <v>2</v>
      </c>
      <c r="E65">
        <v>2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N65" s="112"/>
      <c r="O65" s="3" t="s">
        <v>430</v>
      </c>
      <c r="P65" s="4" t="s">
        <v>428</v>
      </c>
      <c r="Q65">
        <v>2</v>
      </c>
      <c r="R65">
        <v>2</v>
      </c>
      <c r="S65">
        <v>1</v>
      </c>
      <c r="T65">
        <v>2</v>
      </c>
      <c r="U65">
        <v>1</v>
      </c>
      <c r="V65">
        <v>0</v>
      </c>
      <c r="W65">
        <v>0</v>
      </c>
      <c r="X65">
        <v>0</v>
      </c>
      <c r="Y65">
        <v>1</v>
      </c>
      <c r="Z65" s="84"/>
      <c r="AA65" s="112"/>
    </row>
    <row r="66" spans="1:27" ht="13.5">
      <c r="A66" s="112"/>
      <c r="B66" s="3" t="s">
        <v>79</v>
      </c>
      <c r="C66" s="4" t="s">
        <v>134</v>
      </c>
      <c r="D66">
        <v>2</v>
      </c>
      <c r="E66">
        <v>1</v>
      </c>
      <c r="F66">
        <v>0</v>
      </c>
      <c r="G66">
        <v>0</v>
      </c>
      <c r="H66">
        <v>1</v>
      </c>
      <c r="I66">
        <v>1</v>
      </c>
      <c r="J66">
        <v>0</v>
      </c>
      <c r="K66">
        <v>0</v>
      </c>
      <c r="L66">
        <v>0</v>
      </c>
      <c r="N66" s="112"/>
      <c r="O66" s="3" t="s">
        <v>36</v>
      </c>
      <c r="P66" s="4" t="s">
        <v>429</v>
      </c>
      <c r="Q66">
        <v>2</v>
      </c>
      <c r="R66">
        <v>2</v>
      </c>
      <c r="S66">
        <v>0</v>
      </c>
      <c r="T66">
        <v>0</v>
      </c>
      <c r="U66">
        <v>0</v>
      </c>
      <c r="V66">
        <v>0</v>
      </c>
      <c r="W66">
        <v>2</v>
      </c>
      <c r="X66">
        <v>0</v>
      </c>
      <c r="Y66">
        <v>2</v>
      </c>
      <c r="Z66" s="84"/>
      <c r="AA66" s="112"/>
    </row>
    <row r="67" spans="1:27" ht="13.5">
      <c r="A67" s="112"/>
      <c r="B67" s="3" t="s">
        <v>97</v>
      </c>
      <c r="C67" s="4" t="s">
        <v>262</v>
      </c>
      <c r="D67">
        <v>2</v>
      </c>
      <c r="E67">
        <v>2</v>
      </c>
      <c r="F67">
        <v>1</v>
      </c>
      <c r="G67">
        <v>1</v>
      </c>
      <c r="H67">
        <v>1</v>
      </c>
      <c r="I67">
        <v>0</v>
      </c>
      <c r="J67">
        <v>0</v>
      </c>
      <c r="K67">
        <v>0</v>
      </c>
      <c r="L67">
        <v>1</v>
      </c>
      <c r="N67" s="112"/>
      <c r="O67" s="3" t="s">
        <v>423</v>
      </c>
      <c r="P67" s="4" t="s">
        <v>171</v>
      </c>
      <c r="Q67">
        <v>2</v>
      </c>
      <c r="R67">
        <v>2</v>
      </c>
      <c r="S67">
        <v>0</v>
      </c>
      <c r="T67">
        <v>0</v>
      </c>
      <c r="U67">
        <v>0</v>
      </c>
      <c r="V67">
        <v>0</v>
      </c>
      <c r="W67">
        <v>1</v>
      </c>
      <c r="X67">
        <v>0</v>
      </c>
      <c r="Y67">
        <v>0</v>
      </c>
      <c r="Z67" s="84"/>
      <c r="AA67" s="112"/>
    </row>
    <row r="68" spans="1:27" ht="13.5">
      <c r="A68" s="112"/>
      <c r="B68" s="3" t="s">
        <v>101</v>
      </c>
      <c r="C68" s="4" t="s">
        <v>361</v>
      </c>
      <c r="D68">
        <v>1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N68" s="112"/>
      <c r="O68" s="3" t="s">
        <v>24</v>
      </c>
      <c r="P68" s="4" t="s">
        <v>152</v>
      </c>
      <c r="Q68">
        <v>2</v>
      </c>
      <c r="R68">
        <v>2</v>
      </c>
      <c r="S68">
        <v>2</v>
      </c>
      <c r="T68">
        <v>1</v>
      </c>
      <c r="U68">
        <v>1</v>
      </c>
      <c r="V68">
        <v>0</v>
      </c>
      <c r="W68">
        <v>0</v>
      </c>
      <c r="X68">
        <v>1</v>
      </c>
      <c r="Y68">
        <v>3</v>
      </c>
      <c r="Z68" s="84"/>
      <c r="AA68" s="112"/>
    </row>
    <row r="69" spans="1:27" ht="13.5">
      <c r="A69" s="112"/>
      <c r="B69" s="3"/>
      <c r="C69" s="4" t="s">
        <v>364</v>
      </c>
      <c r="D69">
        <v>1</v>
      </c>
      <c r="E69">
        <v>1</v>
      </c>
      <c r="F69">
        <v>0</v>
      </c>
      <c r="G69">
        <v>0</v>
      </c>
      <c r="H69">
        <v>0</v>
      </c>
      <c r="I69">
        <v>0</v>
      </c>
      <c r="J69">
        <v>1</v>
      </c>
      <c r="K69">
        <v>0</v>
      </c>
      <c r="L69">
        <v>0</v>
      </c>
      <c r="N69" s="112"/>
      <c r="O69" s="3" t="s">
        <v>23</v>
      </c>
      <c r="P69" s="4" t="s">
        <v>199</v>
      </c>
      <c r="Q69">
        <v>2</v>
      </c>
      <c r="R69">
        <v>2</v>
      </c>
      <c r="S69">
        <v>1</v>
      </c>
      <c r="T69">
        <v>1</v>
      </c>
      <c r="U69">
        <v>1</v>
      </c>
      <c r="V69">
        <v>0</v>
      </c>
      <c r="W69">
        <v>0</v>
      </c>
      <c r="X69">
        <v>1</v>
      </c>
      <c r="Y69">
        <v>0</v>
      </c>
      <c r="Z69" s="84"/>
      <c r="AA69" s="112"/>
    </row>
    <row r="70" spans="1:27" ht="13.5">
      <c r="A70" s="112"/>
      <c r="B70" s="3" t="s">
        <v>100</v>
      </c>
      <c r="C70" s="4" t="s">
        <v>159</v>
      </c>
      <c r="D70">
        <v>2</v>
      </c>
      <c r="E70">
        <v>1</v>
      </c>
      <c r="F70">
        <v>1</v>
      </c>
      <c r="G70">
        <v>0</v>
      </c>
      <c r="H70">
        <v>1</v>
      </c>
      <c r="I70">
        <v>1</v>
      </c>
      <c r="J70">
        <v>0</v>
      </c>
      <c r="K70">
        <v>1</v>
      </c>
      <c r="L70">
        <v>0</v>
      </c>
      <c r="N70" s="112"/>
      <c r="O70" s="3"/>
      <c r="P70" s="4" t="s">
        <v>425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84"/>
      <c r="AA70" s="112"/>
    </row>
    <row r="71" spans="1:27" ht="13.5">
      <c r="A71" s="112"/>
      <c r="B71" s="3" t="s">
        <v>25</v>
      </c>
      <c r="C71" s="4" t="s">
        <v>348</v>
      </c>
      <c r="D71">
        <v>2</v>
      </c>
      <c r="E71">
        <v>2</v>
      </c>
      <c r="F71">
        <v>0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N71" s="112"/>
      <c r="O71" s="3" t="s">
        <v>27</v>
      </c>
      <c r="P71" s="4" t="s">
        <v>174</v>
      </c>
      <c r="Q71">
        <v>1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</v>
      </c>
      <c r="Z71" s="84"/>
      <c r="AA71" s="112"/>
    </row>
    <row r="72" spans="1:27" ht="13.5">
      <c r="A72" s="112"/>
      <c r="B72" s="3"/>
      <c r="C72" s="4"/>
      <c r="N72" s="112"/>
      <c r="O72" s="3"/>
      <c r="P72" s="4" t="s">
        <v>200</v>
      </c>
      <c r="Q72">
        <v>1</v>
      </c>
      <c r="R72">
        <v>1</v>
      </c>
      <c r="S72">
        <v>0</v>
      </c>
      <c r="T72">
        <v>1</v>
      </c>
      <c r="U72">
        <v>1</v>
      </c>
      <c r="V72">
        <v>0</v>
      </c>
      <c r="W72">
        <v>0</v>
      </c>
      <c r="X72">
        <v>1</v>
      </c>
      <c r="Y72">
        <v>0</v>
      </c>
      <c r="Z72" s="84"/>
      <c r="AA72" s="112"/>
    </row>
    <row r="73" spans="1:27" ht="13.5">
      <c r="A73" s="112"/>
      <c r="B73" s="3"/>
      <c r="C73" s="4"/>
      <c r="N73" s="112"/>
      <c r="O73" s="3"/>
      <c r="P73" s="4"/>
      <c r="Z73" s="84"/>
      <c r="AA73" s="112"/>
    </row>
    <row r="74" spans="1:27" ht="13.5">
      <c r="A74" s="112"/>
      <c r="B74" s="3"/>
      <c r="C74" s="4" t="s">
        <v>281</v>
      </c>
      <c r="D74" s="1" t="s">
        <v>284</v>
      </c>
      <c r="E74" s="1" t="s">
        <v>285</v>
      </c>
      <c r="F74" s="1" t="s">
        <v>5</v>
      </c>
      <c r="G74" s="1" t="s">
        <v>7</v>
      </c>
      <c r="H74" s="1" t="s">
        <v>9</v>
      </c>
      <c r="I74" s="1" t="s">
        <v>13</v>
      </c>
      <c r="J74" s="1" t="s">
        <v>282</v>
      </c>
      <c r="K74" s="1" t="s">
        <v>283</v>
      </c>
      <c r="L74" s="1" t="s">
        <v>289</v>
      </c>
      <c r="M74" s="1"/>
      <c r="N74" s="112"/>
      <c r="O74" s="3"/>
      <c r="P74" s="4" t="s">
        <v>281</v>
      </c>
      <c r="Q74" s="1" t="s">
        <v>284</v>
      </c>
      <c r="R74" s="1" t="s">
        <v>285</v>
      </c>
      <c r="S74" s="1" t="s">
        <v>5</v>
      </c>
      <c r="T74" s="1" t="s">
        <v>7</v>
      </c>
      <c r="U74" s="1" t="s">
        <v>9</v>
      </c>
      <c r="V74" s="1" t="s">
        <v>13</v>
      </c>
      <c r="W74" s="1" t="s">
        <v>282</v>
      </c>
      <c r="X74" s="1" t="s">
        <v>283</v>
      </c>
      <c r="Y74" s="1" t="s">
        <v>289</v>
      </c>
      <c r="Z74" s="84"/>
      <c r="AA74" s="112"/>
    </row>
    <row r="75" spans="1:27" ht="13.5">
      <c r="A75" s="112"/>
      <c r="B75" s="3"/>
      <c r="C75" s="4" t="s">
        <v>450</v>
      </c>
      <c r="D75">
        <v>4</v>
      </c>
      <c r="E75">
        <v>46</v>
      </c>
      <c r="F75">
        <v>15</v>
      </c>
      <c r="G75">
        <v>0</v>
      </c>
      <c r="H75">
        <v>3</v>
      </c>
      <c r="I75">
        <v>2</v>
      </c>
      <c r="J75">
        <v>1</v>
      </c>
      <c r="K75">
        <v>0</v>
      </c>
      <c r="L75">
        <v>0</v>
      </c>
      <c r="N75" s="112"/>
      <c r="O75" s="3"/>
      <c r="P75" s="4" t="s">
        <v>226</v>
      </c>
      <c r="Q75">
        <v>2</v>
      </c>
      <c r="R75">
        <v>53</v>
      </c>
      <c r="S75">
        <v>15</v>
      </c>
      <c r="T75">
        <v>1</v>
      </c>
      <c r="U75">
        <v>4</v>
      </c>
      <c r="V75">
        <v>5</v>
      </c>
      <c r="W75">
        <v>7</v>
      </c>
      <c r="X75">
        <v>0</v>
      </c>
      <c r="Y75">
        <v>0</v>
      </c>
      <c r="Z75" s="84"/>
      <c r="AA75" s="112"/>
    </row>
    <row r="76" spans="1:27" ht="13.5">
      <c r="A76" s="112"/>
      <c r="B76" s="3"/>
      <c r="C76" s="4"/>
      <c r="N76" s="112"/>
      <c r="O76" s="3"/>
      <c r="P76" s="4" t="s">
        <v>464</v>
      </c>
      <c r="Q76">
        <v>1</v>
      </c>
      <c r="R76">
        <v>13</v>
      </c>
      <c r="S76">
        <v>4</v>
      </c>
      <c r="T76">
        <v>2</v>
      </c>
      <c r="U76">
        <v>1</v>
      </c>
      <c r="V76">
        <v>0</v>
      </c>
      <c r="W76">
        <v>1</v>
      </c>
      <c r="X76">
        <v>1</v>
      </c>
      <c r="Y76">
        <v>0</v>
      </c>
      <c r="Z76" s="84"/>
      <c r="AA76" s="112"/>
    </row>
    <row r="77" spans="1:27" ht="13.5">
      <c r="A77" s="112"/>
      <c r="N77" s="112"/>
      <c r="Z77" s="84"/>
      <c r="AA77" s="112"/>
    </row>
    <row r="78" spans="1:27" ht="9" customHeight="1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</row>
    <row r="79" spans="1:27" ht="14.25" thickBot="1">
      <c r="A79" s="112"/>
      <c r="B79" t="s">
        <v>403</v>
      </c>
      <c r="N79" s="113"/>
      <c r="O79" t="s">
        <v>438</v>
      </c>
      <c r="AA79" s="112"/>
    </row>
    <row r="80" spans="1:27" ht="24.75" customHeight="1">
      <c r="A80" s="112"/>
      <c r="C80" s="6"/>
      <c r="D80" s="7">
        <v>1</v>
      </c>
      <c r="E80" s="7">
        <v>2</v>
      </c>
      <c r="F80" s="7">
        <v>3</v>
      </c>
      <c r="G80" s="7">
        <v>4</v>
      </c>
      <c r="H80" s="7">
        <v>5</v>
      </c>
      <c r="I80" s="8" t="s">
        <v>0</v>
      </c>
      <c r="J80" s="5"/>
      <c r="K80" s="2"/>
      <c r="N80" s="113"/>
      <c r="P80" s="6"/>
      <c r="Q80" s="7">
        <v>1</v>
      </c>
      <c r="R80" s="7">
        <v>2</v>
      </c>
      <c r="S80" s="7">
        <v>3</v>
      </c>
      <c r="T80" s="7">
        <v>4</v>
      </c>
      <c r="U80" s="7">
        <v>5</v>
      </c>
      <c r="V80" s="8" t="s">
        <v>0</v>
      </c>
      <c r="W80" s="5"/>
      <c r="X80" s="2"/>
      <c r="Z80" s="84"/>
      <c r="AA80" s="112"/>
    </row>
    <row r="81" spans="1:27" ht="24.75" customHeight="1">
      <c r="A81" s="112"/>
      <c r="C81" s="9" t="s">
        <v>405</v>
      </c>
      <c r="D81" s="10">
        <v>2</v>
      </c>
      <c r="E81" s="10">
        <v>0</v>
      </c>
      <c r="F81" s="10">
        <v>1</v>
      </c>
      <c r="G81" s="10">
        <v>0</v>
      </c>
      <c r="H81" s="10">
        <v>0</v>
      </c>
      <c r="I81" s="11">
        <v>3</v>
      </c>
      <c r="J81" s="5"/>
      <c r="K81" s="2"/>
      <c r="N81" s="113"/>
      <c r="P81" s="9" t="s">
        <v>85</v>
      </c>
      <c r="Q81" s="10">
        <v>0</v>
      </c>
      <c r="R81" s="10">
        <v>0</v>
      </c>
      <c r="S81" s="10">
        <v>4</v>
      </c>
      <c r="T81" s="10"/>
      <c r="U81" s="10"/>
      <c r="V81" s="11">
        <v>4</v>
      </c>
      <c r="W81" s="5"/>
      <c r="X81" s="2"/>
      <c r="Z81" s="84"/>
      <c r="AA81" s="112"/>
    </row>
    <row r="82" spans="1:27" ht="24.75" customHeight="1" thickBot="1">
      <c r="A82" s="112"/>
      <c r="C82" s="12" t="s">
        <v>398</v>
      </c>
      <c r="D82" s="13">
        <v>0</v>
      </c>
      <c r="E82" s="13">
        <v>0</v>
      </c>
      <c r="F82" s="13">
        <v>0</v>
      </c>
      <c r="G82" s="13">
        <v>2</v>
      </c>
      <c r="H82" s="13">
        <v>0</v>
      </c>
      <c r="I82" s="14">
        <v>2</v>
      </c>
      <c r="J82" s="5"/>
      <c r="K82" s="2"/>
      <c r="N82" s="113"/>
      <c r="P82" s="12" t="s">
        <v>278</v>
      </c>
      <c r="Q82" s="13">
        <v>5</v>
      </c>
      <c r="R82" s="13">
        <v>4</v>
      </c>
      <c r="S82" s="13">
        <v>8</v>
      </c>
      <c r="T82" s="13"/>
      <c r="U82" s="13"/>
      <c r="V82" s="14">
        <v>17</v>
      </c>
      <c r="W82" s="5"/>
      <c r="X82" s="2"/>
      <c r="Z82" s="84"/>
      <c r="AA82" s="112"/>
    </row>
    <row r="83" spans="1:27" ht="13.5">
      <c r="A83" s="112"/>
      <c r="N83" s="113"/>
      <c r="Z83" s="84"/>
      <c r="AA83" s="112"/>
    </row>
    <row r="84" spans="1:27" ht="13.5">
      <c r="A84" s="112"/>
      <c r="C84" t="s">
        <v>3</v>
      </c>
      <c r="D84" t="s">
        <v>340</v>
      </c>
      <c r="N84" s="113"/>
      <c r="P84" t="s">
        <v>3</v>
      </c>
      <c r="Q84" t="s">
        <v>436</v>
      </c>
      <c r="Z84" s="84"/>
      <c r="AA84" s="112"/>
    </row>
    <row r="85" spans="1:27" ht="13.5">
      <c r="A85" s="112"/>
      <c r="C85" t="s">
        <v>2</v>
      </c>
      <c r="D85" t="s">
        <v>338</v>
      </c>
      <c r="N85" s="113"/>
      <c r="P85" t="s">
        <v>129</v>
      </c>
      <c r="Q85" t="s">
        <v>204</v>
      </c>
      <c r="Z85" s="84"/>
      <c r="AA85" s="112"/>
    </row>
    <row r="86" spans="1:27" ht="13.5">
      <c r="A86" s="112"/>
      <c r="N86" s="113"/>
      <c r="P86" t="s">
        <v>2</v>
      </c>
      <c r="Q86" t="s">
        <v>437</v>
      </c>
      <c r="Z86" s="84"/>
      <c r="AA86" s="112"/>
    </row>
    <row r="87" spans="1:27" ht="13.5">
      <c r="A87" s="112"/>
      <c r="N87" s="113"/>
      <c r="Z87" s="84"/>
      <c r="AA87" s="112"/>
    </row>
    <row r="88" spans="1:27" ht="13.5">
      <c r="A88" s="112"/>
      <c r="C88" s="1" t="s">
        <v>4</v>
      </c>
      <c r="D88" s="1" t="s">
        <v>5</v>
      </c>
      <c r="E88" s="1" t="s">
        <v>6</v>
      </c>
      <c r="F88" s="1" t="s">
        <v>7</v>
      </c>
      <c r="G88" s="1" t="s">
        <v>8</v>
      </c>
      <c r="H88" s="1" t="s">
        <v>11</v>
      </c>
      <c r="I88" s="1" t="s">
        <v>9</v>
      </c>
      <c r="J88" s="1" t="s">
        <v>13</v>
      </c>
      <c r="K88" s="1" t="s">
        <v>10</v>
      </c>
      <c r="L88" s="1" t="s">
        <v>12</v>
      </c>
      <c r="M88" s="1"/>
      <c r="N88" s="113"/>
      <c r="P88" s="1" t="s">
        <v>4</v>
      </c>
      <c r="Q88" s="1" t="s">
        <v>5</v>
      </c>
      <c r="R88" s="1" t="s">
        <v>6</v>
      </c>
      <c r="S88" s="1" t="s">
        <v>7</v>
      </c>
      <c r="T88" s="1" t="s">
        <v>8</v>
      </c>
      <c r="U88" s="1" t="s">
        <v>11</v>
      </c>
      <c r="V88" s="1" t="s">
        <v>9</v>
      </c>
      <c r="W88" s="1" t="s">
        <v>13</v>
      </c>
      <c r="X88" s="1" t="s">
        <v>10</v>
      </c>
      <c r="Y88" s="1" t="s">
        <v>12</v>
      </c>
      <c r="Z88" s="84"/>
      <c r="AA88" s="112"/>
    </row>
    <row r="89" spans="1:27" ht="13.5">
      <c r="A89" s="112"/>
      <c r="B89" s="3" t="s">
        <v>27</v>
      </c>
      <c r="C89" s="4" t="s">
        <v>18</v>
      </c>
      <c r="D89">
        <v>3</v>
      </c>
      <c r="E89">
        <v>3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N89" s="113"/>
      <c r="O89" s="3" t="s">
        <v>434</v>
      </c>
      <c r="P89" s="4" t="s">
        <v>310</v>
      </c>
      <c r="Q89">
        <v>2</v>
      </c>
      <c r="R89">
        <v>2</v>
      </c>
      <c r="S89">
        <v>1</v>
      </c>
      <c r="T89">
        <v>0</v>
      </c>
      <c r="U89">
        <v>1</v>
      </c>
      <c r="V89">
        <v>0</v>
      </c>
      <c r="W89">
        <v>1</v>
      </c>
      <c r="X89">
        <v>2</v>
      </c>
      <c r="Y89">
        <v>0</v>
      </c>
      <c r="Z89" s="84"/>
      <c r="AA89" s="112"/>
    </row>
    <row r="90" spans="1:27" ht="13.5">
      <c r="A90" s="112"/>
      <c r="B90" s="3" t="s">
        <v>99</v>
      </c>
      <c r="C90" s="4" t="s">
        <v>62</v>
      </c>
      <c r="D90">
        <v>3</v>
      </c>
      <c r="E90">
        <v>2</v>
      </c>
      <c r="F90">
        <v>1</v>
      </c>
      <c r="G90">
        <v>0</v>
      </c>
      <c r="H90">
        <v>0</v>
      </c>
      <c r="I90">
        <v>1</v>
      </c>
      <c r="J90">
        <v>0</v>
      </c>
      <c r="K90">
        <v>1</v>
      </c>
      <c r="L90">
        <v>0</v>
      </c>
      <c r="N90" s="113"/>
      <c r="O90" s="3" t="s">
        <v>25</v>
      </c>
      <c r="P90" s="4" t="s">
        <v>181</v>
      </c>
      <c r="Q90">
        <v>2</v>
      </c>
      <c r="R90">
        <v>1</v>
      </c>
      <c r="S90">
        <v>0</v>
      </c>
      <c r="T90">
        <v>0</v>
      </c>
      <c r="U90">
        <v>1</v>
      </c>
      <c r="V90">
        <v>1</v>
      </c>
      <c r="W90">
        <v>0</v>
      </c>
      <c r="X90">
        <v>1</v>
      </c>
      <c r="Y90">
        <v>0</v>
      </c>
      <c r="Z90" s="84"/>
      <c r="AA90" s="112"/>
    </row>
    <row r="91" spans="1:27" ht="13.5">
      <c r="A91" s="112"/>
      <c r="B91" s="3" t="s">
        <v>98</v>
      </c>
      <c r="C91" s="4" t="s">
        <v>20</v>
      </c>
      <c r="D91">
        <v>3</v>
      </c>
      <c r="E91">
        <v>2</v>
      </c>
      <c r="F91">
        <v>0</v>
      </c>
      <c r="G91">
        <v>0</v>
      </c>
      <c r="H91">
        <v>1</v>
      </c>
      <c r="I91">
        <v>1</v>
      </c>
      <c r="J91">
        <v>0</v>
      </c>
      <c r="K91">
        <v>1</v>
      </c>
      <c r="L91">
        <v>0</v>
      </c>
      <c r="N91" s="113"/>
      <c r="O91" s="3" t="s">
        <v>25</v>
      </c>
      <c r="P91" s="4" t="s">
        <v>312</v>
      </c>
      <c r="Q91">
        <v>2</v>
      </c>
      <c r="R91">
        <v>1</v>
      </c>
      <c r="S91">
        <v>0</v>
      </c>
      <c r="T91">
        <v>0</v>
      </c>
      <c r="U91">
        <v>1</v>
      </c>
      <c r="V91">
        <v>1</v>
      </c>
      <c r="W91">
        <v>0</v>
      </c>
      <c r="X91">
        <v>0</v>
      </c>
      <c r="Y91">
        <v>0</v>
      </c>
      <c r="Z91" s="84"/>
      <c r="AA91" s="112"/>
    </row>
    <row r="92" spans="1:27" ht="13.5">
      <c r="A92" s="112"/>
      <c r="B92" s="3" t="s">
        <v>80</v>
      </c>
      <c r="C92" s="4" t="s">
        <v>21</v>
      </c>
      <c r="D92">
        <v>3</v>
      </c>
      <c r="E92">
        <v>1</v>
      </c>
      <c r="F92">
        <v>0</v>
      </c>
      <c r="G92">
        <v>0</v>
      </c>
      <c r="H92">
        <v>1</v>
      </c>
      <c r="I92">
        <v>2</v>
      </c>
      <c r="J92">
        <v>0</v>
      </c>
      <c r="K92">
        <v>1</v>
      </c>
      <c r="L92">
        <v>1</v>
      </c>
      <c r="N92" s="113"/>
      <c r="O92" s="3" t="s">
        <v>101</v>
      </c>
      <c r="P92" s="4" t="s">
        <v>169</v>
      </c>
      <c r="Q92">
        <v>2</v>
      </c>
      <c r="R92">
        <v>2</v>
      </c>
      <c r="S92">
        <v>1</v>
      </c>
      <c r="T92">
        <v>3</v>
      </c>
      <c r="U92">
        <v>1</v>
      </c>
      <c r="V92">
        <v>0</v>
      </c>
      <c r="W92">
        <v>0</v>
      </c>
      <c r="X92">
        <v>0</v>
      </c>
      <c r="Y92">
        <v>0</v>
      </c>
      <c r="Z92" s="84"/>
      <c r="AA92" s="112"/>
    </row>
    <row r="93" spans="1:27" ht="13.5">
      <c r="A93" s="112"/>
      <c r="B93" s="3" t="s">
        <v>79</v>
      </c>
      <c r="C93" s="4" t="s">
        <v>134</v>
      </c>
      <c r="D93">
        <v>3</v>
      </c>
      <c r="E93">
        <v>2</v>
      </c>
      <c r="F93">
        <v>1</v>
      </c>
      <c r="G93">
        <v>1</v>
      </c>
      <c r="H93">
        <v>0</v>
      </c>
      <c r="I93">
        <v>1</v>
      </c>
      <c r="J93">
        <v>0</v>
      </c>
      <c r="K93">
        <v>0</v>
      </c>
      <c r="L93">
        <v>0</v>
      </c>
      <c r="N93" s="113"/>
      <c r="O93" s="3" t="s">
        <v>139</v>
      </c>
      <c r="P93" s="4" t="s">
        <v>274</v>
      </c>
      <c r="Q93">
        <v>2</v>
      </c>
      <c r="R93">
        <v>1</v>
      </c>
      <c r="S93">
        <v>0</v>
      </c>
      <c r="T93">
        <v>0</v>
      </c>
      <c r="U93">
        <v>0</v>
      </c>
      <c r="V93">
        <v>1</v>
      </c>
      <c r="W93">
        <v>1</v>
      </c>
      <c r="X93">
        <v>2</v>
      </c>
      <c r="Y93">
        <v>0</v>
      </c>
      <c r="Z93" s="84"/>
      <c r="AA93" s="112"/>
    </row>
    <row r="94" spans="1:27" ht="13.5">
      <c r="A94" s="112"/>
      <c r="B94" s="3" t="s">
        <v>97</v>
      </c>
      <c r="C94" s="4" t="s">
        <v>262</v>
      </c>
      <c r="D94">
        <v>2</v>
      </c>
      <c r="E94">
        <v>2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N94" s="113"/>
      <c r="O94" s="3" t="s">
        <v>435</v>
      </c>
      <c r="P94" s="4" t="s">
        <v>171</v>
      </c>
      <c r="Q94">
        <v>2</v>
      </c>
      <c r="R94">
        <v>1</v>
      </c>
      <c r="S94">
        <v>1</v>
      </c>
      <c r="T94">
        <v>1</v>
      </c>
      <c r="U94">
        <v>0</v>
      </c>
      <c r="V94">
        <v>1</v>
      </c>
      <c r="W94">
        <v>0</v>
      </c>
      <c r="X94">
        <v>0</v>
      </c>
      <c r="Y94">
        <v>0</v>
      </c>
      <c r="Z94" s="84"/>
      <c r="AA94" s="112"/>
    </row>
    <row r="95" spans="1:27" ht="13.5">
      <c r="A95" s="112"/>
      <c r="B95" s="3" t="s">
        <v>101</v>
      </c>
      <c r="C95" s="4" t="s">
        <v>361</v>
      </c>
      <c r="D95">
        <v>2</v>
      </c>
      <c r="E95">
        <v>2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N95" s="113"/>
      <c r="O95" s="3" t="s">
        <v>28</v>
      </c>
      <c r="P95" s="4" t="s">
        <v>118</v>
      </c>
      <c r="Q95">
        <v>2</v>
      </c>
      <c r="R95">
        <v>1</v>
      </c>
      <c r="S95">
        <v>0</v>
      </c>
      <c r="T95">
        <v>0</v>
      </c>
      <c r="U95">
        <v>0</v>
      </c>
      <c r="V95">
        <v>1</v>
      </c>
      <c r="W95">
        <v>1</v>
      </c>
      <c r="X95">
        <v>0</v>
      </c>
      <c r="Y95">
        <v>0</v>
      </c>
      <c r="Z95" s="84"/>
      <c r="AA95" s="112"/>
    </row>
    <row r="96" spans="1:27" ht="13.5">
      <c r="A96" s="112"/>
      <c r="B96" s="3"/>
      <c r="C96" s="4" t="s">
        <v>364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N96" s="113"/>
      <c r="O96" s="3"/>
      <c r="P96" s="4" t="s">
        <v>425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84"/>
      <c r="AA96" s="112"/>
    </row>
    <row r="97" spans="1:27" ht="13.5">
      <c r="A97" s="112"/>
      <c r="B97" s="3" t="s">
        <v>100</v>
      </c>
      <c r="C97" s="4" t="s">
        <v>159</v>
      </c>
      <c r="D97">
        <v>2</v>
      </c>
      <c r="E97">
        <v>2</v>
      </c>
      <c r="F97">
        <v>0</v>
      </c>
      <c r="G97">
        <v>0</v>
      </c>
      <c r="H97">
        <v>0</v>
      </c>
      <c r="I97">
        <v>0</v>
      </c>
      <c r="J97">
        <v>1</v>
      </c>
      <c r="K97">
        <v>0</v>
      </c>
      <c r="L97">
        <v>0</v>
      </c>
      <c r="N97" s="113"/>
      <c r="O97" s="3" t="s">
        <v>24</v>
      </c>
      <c r="P97" s="4" t="s">
        <v>119</v>
      </c>
      <c r="Q97">
        <v>2</v>
      </c>
      <c r="R97">
        <v>1</v>
      </c>
      <c r="S97">
        <v>0</v>
      </c>
      <c r="T97">
        <v>0</v>
      </c>
      <c r="U97">
        <v>0</v>
      </c>
      <c r="V97">
        <v>1</v>
      </c>
      <c r="W97">
        <v>0</v>
      </c>
      <c r="X97">
        <v>0</v>
      </c>
      <c r="Y97">
        <v>9</v>
      </c>
      <c r="Z97" s="84"/>
      <c r="AA97" s="112"/>
    </row>
    <row r="98" spans="1:27" ht="13.5">
      <c r="A98" s="112"/>
      <c r="B98" s="3" t="s">
        <v>25</v>
      </c>
      <c r="C98" s="4" t="s">
        <v>348</v>
      </c>
      <c r="D98">
        <v>2</v>
      </c>
      <c r="E98">
        <v>2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N98" s="113"/>
      <c r="O98" s="3" t="s">
        <v>23</v>
      </c>
      <c r="P98" s="4" t="s">
        <v>186</v>
      </c>
      <c r="Q98">
        <v>1</v>
      </c>
      <c r="R98">
        <v>1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1</v>
      </c>
      <c r="Z98" s="84"/>
      <c r="AA98" s="112"/>
    </row>
    <row r="99" spans="1:27" ht="13.5">
      <c r="A99" s="112"/>
      <c r="B99" s="3"/>
      <c r="C99" s="4"/>
      <c r="N99" s="113"/>
      <c r="O99" s="3"/>
      <c r="P99" s="4" t="s">
        <v>217</v>
      </c>
      <c r="Q99">
        <v>1</v>
      </c>
      <c r="R99">
        <v>1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 s="84"/>
      <c r="AA99" s="112"/>
    </row>
    <row r="100" spans="1:27" ht="13.5">
      <c r="A100" s="112"/>
      <c r="B100" s="3"/>
      <c r="C100" s="4"/>
      <c r="N100" s="113"/>
      <c r="O100" s="3"/>
      <c r="P100" s="4"/>
      <c r="Z100" s="84"/>
      <c r="AA100" s="112"/>
    </row>
    <row r="101" spans="1:27" ht="13.5">
      <c r="A101" s="112"/>
      <c r="B101" s="3"/>
      <c r="C101" s="4" t="s">
        <v>281</v>
      </c>
      <c r="D101" s="1" t="s">
        <v>284</v>
      </c>
      <c r="E101" s="1" t="s">
        <v>285</v>
      </c>
      <c r="F101" s="1" t="s">
        <v>5</v>
      </c>
      <c r="G101" s="1" t="s">
        <v>7</v>
      </c>
      <c r="H101" s="1" t="s">
        <v>9</v>
      </c>
      <c r="I101" s="1" t="s">
        <v>13</v>
      </c>
      <c r="J101" s="1" t="s">
        <v>282</v>
      </c>
      <c r="K101" s="1" t="s">
        <v>283</v>
      </c>
      <c r="L101" s="1" t="s">
        <v>289</v>
      </c>
      <c r="M101" s="1"/>
      <c r="N101" s="113"/>
      <c r="O101" s="3"/>
      <c r="P101" s="4" t="s">
        <v>281</v>
      </c>
      <c r="Q101" s="1" t="s">
        <v>284</v>
      </c>
      <c r="R101" s="1" t="s">
        <v>285</v>
      </c>
      <c r="S101" s="1" t="s">
        <v>5</v>
      </c>
      <c r="T101" s="1" t="s">
        <v>7</v>
      </c>
      <c r="U101" s="1" t="s">
        <v>9</v>
      </c>
      <c r="V101" s="1" t="s">
        <v>13</v>
      </c>
      <c r="W101" s="1" t="s">
        <v>282</v>
      </c>
      <c r="X101" s="1" t="s">
        <v>283</v>
      </c>
      <c r="Y101" s="1" t="s">
        <v>289</v>
      </c>
      <c r="Z101" s="84"/>
      <c r="AA101" s="112"/>
    </row>
    <row r="102" spans="1:27" ht="13.5">
      <c r="A102" s="112"/>
      <c r="B102" s="3"/>
      <c r="C102" s="4" t="s">
        <v>450</v>
      </c>
      <c r="D102">
        <v>5</v>
      </c>
      <c r="E102">
        <v>58</v>
      </c>
      <c r="F102">
        <v>19</v>
      </c>
      <c r="G102">
        <v>2</v>
      </c>
      <c r="H102">
        <v>2</v>
      </c>
      <c r="I102">
        <v>0</v>
      </c>
      <c r="J102">
        <v>3</v>
      </c>
      <c r="K102">
        <v>2</v>
      </c>
      <c r="L102">
        <v>0</v>
      </c>
      <c r="N102" s="113"/>
      <c r="O102" s="3"/>
      <c r="P102" s="4" t="s">
        <v>464</v>
      </c>
      <c r="Q102">
        <v>2.66</v>
      </c>
      <c r="R102">
        <v>89</v>
      </c>
      <c r="S102">
        <v>24</v>
      </c>
      <c r="T102">
        <v>9</v>
      </c>
      <c r="U102">
        <v>8</v>
      </c>
      <c r="V102">
        <v>3</v>
      </c>
      <c r="W102">
        <v>15</v>
      </c>
      <c r="X102">
        <v>9</v>
      </c>
      <c r="Y102">
        <v>1</v>
      </c>
      <c r="Z102" s="84"/>
      <c r="AA102" s="112"/>
    </row>
    <row r="103" spans="1:27" ht="13.5">
      <c r="A103" s="112"/>
      <c r="B103" s="3"/>
      <c r="C103" s="4"/>
      <c r="N103" s="113"/>
      <c r="O103" s="3"/>
      <c r="P103" s="4" t="s">
        <v>226</v>
      </c>
      <c r="Q103">
        <v>1.34</v>
      </c>
      <c r="R103">
        <v>15</v>
      </c>
      <c r="S103">
        <v>5</v>
      </c>
      <c r="T103">
        <v>0</v>
      </c>
      <c r="U103">
        <v>2</v>
      </c>
      <c r="V103">
        <v>1</v>
      </c>
      <c r="W103">
        <v>2</v>
      </c>
      <c r="X103">
        <v>0</v>
      </c>
      <c r="Y103">
        <v>0</v>
      </c>
      <c r="Z103" s="84"/>
      <c r="AA103" s="112"/>
    </row>
    <row r="104" spans="1:27" ht="13.5">
      <c r="A104" s="112"/>
      <c r="B104" s="3"/>
      <c r="C104" s="4"/>
      <c r="N104" s="113"/>
      <c r="Z104" s="84"/>
      <c r="AA104" s="112"/>
    </row>
    <row r="105" spans="1:27" ht="9" customHeight="1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</row>
    <row r="106" spans="1:27" ht="14.25" thickBot="1">
      <c r="A106" s="112"/>
      <c r="B106" t="s">
        <v>404</v>
      </c>
      <c r="N106" s="112"/>
      <c r="O106" t="s">
        <v>439</v>
      </c>
      <c r="AA106" s="112"/>
    </row>
    <row r="107" spans="1:27" ht="24.75" customHeight="1">
      <c r="A107" s="112"/>
      <c r="C107" s="6"/>
      <c r="D107" s="7">
        <v>1</v>
      </c>
      <c r="E107" s="7">
        <v>2</v>
      </c>
      <c r="F107" s="7">
        <v>3</v>
      </c>
      <c r="G107" s="7">
        <v>4</v>
      </c>
      <c r="H107" s="7">
        <v>5</v>
      </c>
      <c r="I107" s="8" t="s">
        <v>0</v>
      </c>
      <c r="J107" s="5"/>
      <c r="K107" s="2"/>
      <c r="N107" s="112"/>
      <c r="P107" s="6"/>
      <c r="Q107" s="7">
        <v>1</v>
      </c>
      <c r="R107" s="7">
        <v>2</v>
      </c>
      <c r="S107" s="7">
        <v>3</v>
      </c>
      <c r="T107" s="7">
        <v>4</v>
      </c>
      <c r="U107" s="7">
        <v>5</v>
      </c>
      <c r="V107" s="8" t="s">
        <v>0</v>
      </c>
      <c r="W107" s="5"/>
      <c r="X107" s="2"/>
      <c r="Z107" s="84"/>
      <c r="AA107" s="112"/>
    </row>
    <row r="108" spans="1:27" ht="24.75" customHeight="1">
      <c r="A108" s="112"/>
      <c r="C108" s="9" t="s">
        <v>76</v>
      </c>
      <c r="D108" s="10">
        <v>3</v>
      </c>
      <c r="E108" s="10">
        <v>1</v>
      </c>
      <c r="F108" s="10">
        <v>3</v>
      </c>
      <c r="G108" s="10"/>
      <c r="H108" s="10"/>
      <c r="I108" s="11">
        <v>7</v>
      </c>
      <c r="J108" s="5"/>
      <c r="K108" s="2"/>
      <c r="N108" s="112"/>
      <c r="P108" s="9" t="s">
        <v>85</v>
      </c>
      <c r="Q108" s="10">
        <v>0</v>
      </c>
      <c r="R108" s="10">
        <v>0</v>
      </c>
      <c r="S108" s="10">
        <v>1</v>
      </c>
      <c r="T108" s="10">
        <v>4</v>
      </c>
      <c r="U108" s="10"/>
      <c r="V108" s="11">
        <v>5</v>
      </c>
      <c r="W108" s="5"/>
      <c r="X108" s="2"/>
      <c r="Z108" s="84"/>
      <c r="AA108" s="112"/>
    </row>
    <row r="109" spans="1:27" ht="24.75" customHeight="1" thickBot="1">
      <c r="A109" s="112"/>
      <c r="C109" s="12" t="s">
        <v>406</v>
      </c>
      <c r="D109" s="13">
        <v>4</v>
      </c>
      <c r="E109" s="13">
        <v>2</v>
      </c>
      <c r="F109" s="13">
        <v>0</v>
      </c>
      <c r="G109" s="13"/>
      <c r="H109" s="13"/>
      <c r="I109" s="14">
        <v>6</v>
      </c>
      <c r="J109" s="5"/>
      <c r="K109" s="2"/>
      <c r="N109" s="112"/>
      <c r="P109" s="12" t="s">
        <v>465</v>
      </c>
      <c r="Q109" s="13">
        <v>1</v>
      </c>
      <c r="R109" s="13">
        <v>1</v>
      </c>
      <c r="S109" s="13">
        <v>2</v>
      </c>
      <c r="T109" s="13">
        <v>0</v>
      </c>
      <c r="U109" s="13"/>
      <c r="V109" s="14">
        <v>4</v>
      </c>
      <c r="W109" s="5"/>
      <c r="X109" s="2"/>
      <c r="Z109" s="84"/>
      <c r="AA109" s="112"/>
    </row>
    <row r="110" spans="1:27" ht="13.5">
      <c r="A110" s="112"/>
      <c r="N110" s="112"/>
      <c r="Z110" s="84"/>
      <c r="AA110" s="112"/>
    </row>
    <row r="111" spans="1:27" ht="13.5">
      <c r="A111" s="112"/>
      <c r="C111" t="s">
        <v>3</v>
      </c>
      <c r="D111" t="s">
        <v>407</v>
      </c>
      <c r="N111" s="112"/>
      <c r="P111" t="s">
        <v>3</v>
      </c>
      <c r="Q111" t="s">
        <v>449</v>
      </c>
      <c r="Z111" s="84"/>
      <c r="AA111" s="112"/>
    </row>
    <row r="112" spans="1:27" ht="13.5">
      <c r="A112" s="112"/>
      <c r="C112" t="s">
        <v>2</v>
      </c>
      <c r="D112" t="s">
        <v>349</v>
      </c>
      <c r="N112" s="112"/>
      <c r="P112" t="s">
        <v>2</v>
      </c>
      <c r="Q112" t="s">
        <v>448</v>
      </c>
      <c r="Z112" s="84"/>
      <c r="AA112" s="112"/>
    </row>
    <row r="113" spans="1:27" ht="13.5">
      <c r="A113" s="112"/>
      <c r="N113" s="112"/>
      <c r="Z113" s="84"/>
      <c r="AA113" s="112"/>
    </row>
    <row r="114" spans="1:27" ht="13.5">
      <c r="A114" s="112"/>
      <c r="C114" s="1" t="s">
        <v>4</v>
      </c>
      <c r="D114" s="1" t="s">
        <v>5</v>
      </c>
      <c r="E114" s="1" t="s">
        <v>6</v>
      </c>
      <c r="F114" s="1" t="s">
        <v>7</v>
      </c>
      <c r="G114" s="1" t="s">
        <v>8</v>
      </c>
      <c r="H114" s="1" t="s">
        <v>11</v>
      </c>
      <c r="I114" s="1" t="s">
        <v>9</v>
      </c>
      <c r="J114" s="1" t="s">
        <v>13</v>
      </c>
      <c r="K114" s="1" t="s">
        <v>10</v>
      </c>
      <c r="L114" s="1" t="s">
        <v>12</v>
      </c>
      <c r="M114" s="1"/>
      <c r="N114" s="112"/>
      <c r="P114" s="1" t="s">
        <v>4</v>
      </c>
      <c r="Q114" s="1" t="s">
        <v>5</v>
      </c>
      <c r="R114" s="1" t="s">
        <v>6</v>
      </c>
      <c r="S114" s="1" t="s">
        <v>7</v>
      </c>
      <c r="T114" s="1" t="s">
        <v>8</v>
      </c>
      <c r="U114" s="1" t="s">
        <v>11</v>
      </c>
      <c r="V114" s="1" t="s">
        <v>9</v>
      </c>
      <c r="W114" s="1" t="s">
        <v>13</v>
      </c>
      <c r="X114" s="1" t="s">
        <v>10</v>
      </c>
      <c r="Y114" s="1" t="s">
        <v>12</v>
      </c>
      <c r="Z114" s="84"/>
      <c r="AA114" s="112"/>
    </row>
    <row r="115" spans="1:27" ht="13.5">
      <c r="A115" s="112"/>
      <c r="B115" s="3" t="s">
        <v>27</v>
      </c>
      <c r="C115" s="4" t="s">
        <v>18</v>
      </c>
      <c r="D115">
        <v>3</v>
      </c>
      <c r="E115">
        <v>3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N115" s="112"/>
      <c r="O115" s="3" t="s">
        <v>445</v>
      </c>
      <c r="P115" s="4" t="s">
        <v>310</v>
      </c>
      <c r="Q115">
        <v>3</v>
      </c>
      <c r="R115">
        <v>3</v>
      </c>
      <c r="S115">
        <v>0</v>
      </c>
      <c r="T115">
        <v>0</v>
      </c>
      <c r="U115">
        <v>0</v>
      </c>
      <c r="V115">
        <v>0</v>
      </c>
      <c r="W115">
        <v>3</v>
      </c>
      <c r="X115">
        <v>1</v>
      </c>
      <c r="Y115">
        <v>0</v>
      </c>
      <c r="Z115" s="84"/>
      <c r="AA115" s="112"/>
    </row>
    <row r="116" spans="1:27" ht="13.5">
      <c r="A116" s="112"/>
      <c r="B116" s="3" t="s">
        <v>99</v>
      </c>
      <c r="C116" s="4" t="s">
        <v>62</v>
      </c>
      <c r="D116">
        <v>3</v>
      </c>
      <c r="E116">
        <v>3</v>
      </c>
      <c r="F116">
        <v>1</v>
      </c>
      <c r="G116">
        <v>2</v>
      </c>
      <c r="H116">
        <v>0</v>
      </c>
      <c r="I116">
        <v>0</v>
      </c>
      <c r="J116">
        <v>0</v>
      </c>
      <c r="K116">
        <v>1</v>
      </c>
      <c r="L116">
        <v>0</v>
      </c>
      <c r="N116" s="112"/>
      <c r="O116" s="3" t="s">
        <v>27</v>
      </c>
      <c r="P116" s="4" t="s">
        <v>440</v>
      </c>
      <c r="Q116">
        <v>3</v>
      </c>
      <c r="R116">
        <v>3</v>
      </c>
      <c r="S116">
        <v>0</v>
      </c>
      <c r="T116">
        <v>1</v>
      </c>
      <c r="U116">
        <v>0</v>
      </c>
      <c r="V116">
        <v>0</v>
      </c>
      <c r="W116">
        <v>1</v>
      </c>
      <c r="X116">
        <v>1</v>
      </c>
      <c r="Y116">
        <v>1</v>
      </c>
      <c r="Z116" s="84"/>
      <c r="AA116" s="112"/>
    </row>
    <row r="117" spans="1:27" ht="13.5">
      <c r="A117" s="112"/>
      <c r="B117" s="3" t="s">
        <v>98</v>
      </c>
      <c r="C117" s="4" t="s">
        <v>20</v>
      </c>
      <c r="D117">
        <v>2</v>
      </c>
      <c r="E117">
        <v>2</v>
      </c>
      <c r="F117">
        <v>0</v>
      </c>
      <c r="G117">
        <v>0</v>
      </c>
      <c r="H117">
        <v>0</v>
      </c>
      <c r="I117">
        <v>0</v>
      </c>
      <c r="J117">
        <v>1</v>
      </c>
      <c r="K117">
        <v>0</v>
      </c>
      <c r="L117">
        <v>0</v>
      </c>
      <c r="N117" s="112"/>
      <c r="O117" s="3" t="s">
        <v>36</v>
      </c>
      <c r="P117" s="4" t="s">
        <v>441</v>
      </c>
      <c r="Q117">
        <v>3</v>
      </c>
      <c r="R117">
        <v>2</v>
      </c>
      <c r="S117">
        <v>1</v>
      </c>
      <c r="T117">
        <v>0</v>
      </c>
      <c r="U117">
        <v>0</v>
      </c>
      <c r="V117">
        <v>1</v>
      </c>
      <c r="W117">
        <v>1</v>
      </c>
      <c r="X117">
        <v>2</v>
      </c>
      <c r="Y117">
        <v>1</v>
      </c>
      <c r="Z117" s="84"/>
      <c r="AA117" s="112"/>
    </row>
    <row r="118" spans="1:27" ht="13.5">
      <c r="A118" s="112"/>
      <c r="B118" s="3" t="s">
        <v>80</v>
      </c>
      <c r="C118" s="4" t="s">
        <v>21</v>
      </c>
      <c r="D118">
        <v>2</v>
      </c>
      <c r="E118">
        <v>2</v>
      </c>
      <c r="F118">
        <v>2</v>
      </c>
      <c r="G118">
        <v>1</v>
      </c>
      <c r="H118">
        <v>2</v>
      </c>
      <c r="I118">
        <v>0</v>
      </c>
      <c r="J118">
        <v>0</v>
      </c>
      <c r="K118">
        <v>1</v>
      </c>
      <c r="L118">
        <v>0</v>
      </c>
      <c r="N118" s="112"/>
      <c r="O118" s="3" t="s">
        <v>109</v>
      </c>
      <c r="P118" s="4" t="s">
        <v>169</v>
      </c>
      <c r="Q118">
        <v>3</v>
      </c>
      <c r="R118">
        <v>3</v>
      </c>
      <c r="S118">
        <v>0</v>
      </c>
      <c r="T118">
        <v>0</v>
      </c>
      <c r="U118">
        <v>0</v>
      </c>
      <c r="V118">
        <v>0</v>
      </c>
      <c r="W118">
        <v>3</v>
      </c>
      <c r="X118">
        <v>0</v>
      </c>
      <c r="Y118">
        <v>2</v>
      </c>
      <c r="Z118" s="84"/>
      <c r="AA118" s="112"/>
    </row>
    <row r="119" spans="1:27" ht="13.5">
      <c r="A119" s="112"/>
      <c r="B119" s="3" t="s">
        <v>79</v>
      </c>
      <c r="C119" s="4" t="s">
        <v>134</v>
      </c>
      <c r="D119">
        <v>2</v>
      </c>
      <c r="E119">
        <v>1</v>
      </c>
      <c r="F119">
        <v>1</v>
      </c>
      <c r="G119">
        <v>1</v>
      </c>
      <c r="H119">
        <v>2</v>
      </c>
      <c r="I119">
        <v>1</v>
      </c>
      <c r="J119">
        <v>0</v>
      </c>
      <c r="K119">
        <v>4</v>
      </c>
      <c r="L119">
        <v>0</v>
      </c>
      <c r="N119" s="112"/>
      <c r="O119" s="3" t="s">
        <v>37</v>
      </c>
      <c r="P119" s="4" t="s">
        <v>313</v>
      </c>
      <c r="Q119">
        <v>2</v>
      </c>
      <c r="R119">
        <v>2</v>
      </c>
      <c r="S119">
        <v>0</v>
      </c>
      <c r="T119">
        <v>0</v>
      </c>
      <c r="U119">
        <v>0</v>
      </c>
      <c r="V119">
        <v>0</v>
      </c>
      <c r="W119">
        <v>1</v>
      </c>
      <c r="X119">
        <v>0</v>
      </c>
      <c r="Y119">
        <v>0</v>
      </c>
      <c r="Z119" s="84"/>
      <c r="AA119" s="112"/>
    </row>
    <row r="120" spans="1:27" ht="13.5">
      <c r="A120" s="112"/>
      <c r="B120" s="3" t="s">
        <v>101</v>
      </c>
      <c r="C120" s="4" t="s">
        <v>262</v>
      </c>
      <c r="D120">
        <v>2</v>
      </c>
      <c r="E120">
        <v>1</v>
      </c>
      <c r="F120">
        <v>0</v>
      </c>
      <c r="G120">
        <v>0</v>
      </c>
      <c r="H120">
        <v>0</v>
      </c>
      <c r="I120">
        <v>1</v>
      </c>
      <c r="J120">
        <v>1</v>
      </c>
      <c r="K120">
        <v>1</v>
      </c>
      <c r="L120">
        <v>0</v>
      </c>
      <c r="N120" s="112"/>
      <c r="O120" s="3" t="s">
        <v>446</v>
      </c>
      <c r="P120" s="4" t="s">
        <v>442</v>
      </c>
      <c r="Q120">
        <v>1</v>
      </c>
      <c r="R120">
        <v>1</v>
      </c>
      <c r="S120">
        <v>1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 s="84"/>
      <c r="AA120" s="112"/>
    </row>
    <row r="121" spans="1:27" ht="13.5">
      <c r="A121" s="112"/>
      <c r="B121" s="3" t="s">
        <v>97</v>
      </c>
      <c r="C121" s="4" t="s">
        <v>361</v>
      </c>
      <c r="D121">
        <v>2</v>
      </c>
      <c r="E121">
        <v>2</v>
      </c>
      <c r="F121">
        <v>0</v>
      </c>
      <c r="G121">
        <v>1</v>
      </c>
      <c r="H121">
        <v>1</v>
      </c>
      <c r="I121">
        <v>0</v>
      </c>
      <c r="J121">
        <v>0</v>
      </c>
      <c r="K121">
        <v>0</v>
      </c>
      <c r="L121">
        <v>2</v>
      </c>
      <c r="N121" s="112"/>
      <c r="O121" s="3"/>
      <c r="P121" s="4" t="s">
        <v>443</v>
      </c>
      <c r="Q121">
        <v>1</v>
      </c>
      <c r="R121">
        <v>0</v>
      </c>
      <c r="S121">
        <v>0</v>
      </c>
      <c r="T121">
        <v>0</v>
      </c>
      <c r="U121">
        <v>1</v>
      </c>
      <c r="V121">
        <v>1</v>
      </c>
      <c r="W121">
        <v>0</v>
      </c>
      <c r="X121">
        <v>0</v>
      </c>
      <c r="Y121">
        <v>0</v>
      </c>
      <c r="Z121" s="84"/>
      <c r="AA121" s="112"/>
    </row>
    <row r="122" spans="1:27" ht="13.5">
      <c r="A122" s="112"/>
      <c r="B122" s="3" t="s">
        <v>100</v>
      </c>
      <c r="C122" s="4" t="s">
        <v>159</v>
      </c>
      <c r="D122">
        <v>2</v>
      </c>
      <c r="E122">
        <v>1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0</v>
      </c>
      <c r="L122">
        <v>0</v>
      </c>
      <c r="N122" s="112"/>
      <c r="O122" s="3" t="s">
        <v>28</v>
      </c>
      <c r="P122" s="4" t="s">
        <v>118</v>
      </c>
      <c r="Q122">
        <v>1</v>
      </c>
      <c r="R122">
        <v>1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0</v>
      </c>
      <c r="Y122">
        <v>0</v>
      </c>
      <c r="Z122" s="84"/>
      <c r="AA122" s="112"/>
    </row>
    <row r="123" spans="1:27" ht="13.5">
      <c r="A123" s="112"/>
      <c r="B123" s="3" t="s">
        <v>25</v>
      </c>
      <c r="C123" s="4" t="s">
        <v>348</v>
      </c>
      <c r="D123">
        <v>2</v>
      </c>
      <c r="E123">
        <v>1</v>
      </c>
      <c r="F123">
        <v>0</v>
      </c>
      <c r="G123">
        <v>0</v>
      </c>
      <c r="H123">
        <v>1</v>
      </c>
      <c r="I123">
        <v>1</v>
      </c>
      <c r="J123">
        <v>0</v>
      </c>
      <c r="K123">
        <v>0</v>
      </c>
      <c r="L123">
        <v>0</v>
      </c>
      <c r="N123" s="112"/>
      <c r="O123" s="3"/>
      <c r="P123" s="4" t="s">
        <v>189</v>
      </c>
      <c r="Q123">
        <v>1</v>
      </c>
      <c r="R123">
        <v>1</v>
      </c>
      <c r="S123">
        <v>1</v>
      </c>
      <c r="T123">
        <v>0</v>
      </c>
      <c r="U123">
        <v>1</v>
      </c>
      <c r="V123">
        <v>0</v>
      </c>
      <c r="W123">
        <v>0</v>
      </c>
      <c r="X123">
        <v>0</v>
      </c>
      <c r="Y123">
        <v>0</v>
      </c>
      <c r="Z123" s="84"/>
      <c r="AA123" s="112"/>
    </row>
    <row r="124" spans="1:27" ht="13.5">
      <c r="A124" s="112"/>
      <c r="B124" s="3"/>
      <c r="C124" s="4"/>
      <c r="N124" s="112"/>
      <c r="O124" s="3" t="s">
        <v>25</v>
      </c>
      <c r="P124" s="4" t="s">
        <v>64</v>
      </c>
      <c r="Q124">
        <v>2</v>
      </c>
      <c r="R124">
        <v>2</v>
      </c>
      <c r="S124">
        <v>2</v>
      </c>
      <c r="T124">
        <v>1</v>
      </c>
      <c r="U124">
        <v>2</v>
      </c>
      <c r="V124">
        <v>0</v>
      </c>
      <c r="W124">
        <v>0</v>
      </c>
      <c r="X124">
        <v>2</v>
      </c>
      <c r="Y124">
        <v>2</v>
      </c>
      <c r="Z124" s="84"/>
      <c r="AA124" s="112"/>
    </row>
    <row r="125" spans="1:27" ht="13.5">
      <c r="A125" s="112"/>
      <c r="B125" s="3"/>
      <c r="C125" s="4"/>
      <c r="N125" s="112"/>
      <c r="O125" s="3" t="s">
        <v>447</v>
      </c>
      <c r="P125" s="4" t="s">
        <v>444</v>
      </c>
      <c r="Q125">
        <v>2</v>
      </c>
      <c r="R125">
        <v>2</v>
      </c>
      <c r="S125">
        <v>0</v>
      </c>
      <c r="T125">
        <v>1</v>
      </c>
      <c r="U125">
        <v>1</v>
      </c>
      <c r="V125">
        <v>0</v>
      </c>
      <c r="W125">
        <v>0</v>
      </c>
      <c r="X125">
        <v>1</v>
      </c>
      <c r="Y125">
        <v>2</v>
      </c>
      <c r="Z125" s="84"/>
      <c r="AA125" s="112"/>
    </row>
    <row r="126" spans="1:27" ht="13.5">
      <c r="A126" s="112"/>
      <c r="B126" s="3"/>
      <c r="C126" s="4" t="s">
        <v>281</v>
      </c>
      <c r="D126" s="1" t="s">
        <v>284</v>
      </c>
      <c r="E126" s="1" t="s">
        <v>285</v>
      </c>
      <c r="F126" s="1" t="s">
        <v>5</v>
      </c>
      <c r="G126" s="1" t="s">
        <v>7</v>
      </c>
      <c r="H126" s="1" t="s">
        <v>9</v>
      </c>
      <c r="I126" s="1" t="s">
        <v>13</v>
      </c>
      <c r="J126" s="1" t="s">
        <v>282</v>
      </c>
      <c r="K126" s="1" t="s">
        <v>283</v>
      </c>
      <c r="L126" s="1" t="s">
        <v>289</v>
      </c>
      <c r="M126" s="1"/>
      <c r="N126" s="112"/>
      <c r="O126" s="3"/>
      <c r="P126" s="4"/>
      <c r="Z126" s="84"/>
      <c r="AA126" s="112"/>
    </row>
    <row r="127" spans="1:27" ht="13.5">
      <c r="A127" s="112"/>
      <c r="B127" s="3"/>
      <c r="C127" s="4" t="s">
        <v>462</v>
      </c>
      <c r="D127">
        <v>2</v>
      </c>
      <c r="E127">
        <v>50</v>
      </c>
      <c r="F127">
        <v>14</v>
      </c>
      <c r="G127">
        <v>5</v>
      </c>
      <c r="H127">
        <v>2</v>
      </c>
      <c r="I127">
        <v>1</v>
      </c>
      <c r="J127">
        <v>6</v>
      </c>
      <c r="K127">
        <v>4</v>
      </c>
      <c r="L127">
        <v>0</v>
      </c>
      <c r="N127" s="112"/>
      <c r="O127" s="3"/>
      <c r="P127" s="4" t="s">
        <v>281</v>
      </c>
      <c r="Q127" s="1" t="s">
        <v>284</v>
      </c>
      <c r="R127" s="1" t="s">
        <v>285</v>
      </c>
      <c r="S127" s="1" t="s">
        <v>5</v>
      </c>
      <c r="T127" s="1" t="s">
        <v>7</v>
      </c>
      <c r="U127" s="1" t="s">
        <v>9</v>
      </c>
      <c r="V127" s="1" t="s">
        <v>13</v>
      </c>
      <c r="W127" s="1" t="s">
        <v>282</v>
      </c>
      <c r="X127" s="1" t="s">
        <v>283</v>
      </c>
      <c r="Y127" s="1" t="s">
        <v>289</v>
      </c>
      <c r="Z127" s="84"/>
      <c r="AA127" s="112"/>
    </row>
    <row r="128" spans="1:27" ht="13.5">
      <c r="A128" s="112"/>
      <c r="C128" s="4" t="s">
        <v>466</v>
      </c>
      <c r="D128">
        <v>1</v>
      </c>
      <c r="E128">
        <v>8</v>
      </c>
      <c r="F128">
        <v>4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N128" s="112"/>
      <c r="O128" s="3"/>
      <c r="P128" s="4" t="s">
        <v>451</v>
      </c>
      <c r="Q128">
        <v>4</v>
      </c>
      <c r="R128">
        <v>75</v>
      </c>
      <c r="S128">
        <v>21</v>
      </c>
      <c r="T128">
        <v>2</v>
      </c>
      <c r="U128">
        <v>2</v>
      </c>
      <c r="V128">
        <v>4</v>
      </c>
      <c r="W128">
        <v>4</v>
      </c>
      <c r="X128">
        <v>1</v>
      </c>
      <c r="Y128">
        <v>2</v>
      </c>
      <c r="Z128" s="84"/>
      <c r="AA128" s="112"/>
    </row>
    <row r="129" spans="1:27" ht="13.5">
      <c r="A129" s="112"/>
      <c r="N129" s="112"/>
      <c r="Z129" s="84"/>
      <c r="AA129" s="112"/>
    </row>
    <row r="130" spans="1:27" ht="9" customHeight="1" thickBot="1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</row>
    <row r="131" spans="2:22" ht="14.25" thickBot="1">
      <c r="B131" s="38" t="s">
        <v>287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32" t="s">
        <v>468</v>
      </c>
      <c r="U131" s="133"/>
      <c r="V131" s="134"/>
    </row>
    <row r="132" spans="2:22" ht="13.5">
      <c r="B132" s="19" t="s">
        <v>221</v>
      </c>
      <c r="C132" s="20" t="s">
        <v>246</v>
      </c>
      <c r="D132" s="20" t="s">
        <v>299</v>
      </c>
      <c r="E132" s="20" t="s">
        <v>5</v>
      </c>
      <c r="F132" s="20" t="s">
        <v>6</v>
      </c>
      <c r="G132" s="20" t="s">
        <v>7</v>
      </c>
      <c r="H132" s="20" t="s">
        <v>8</v>
      </c>
      <c r="I132" s="20" t="s">
        <v>11</v>
      </c>
      <c r="J132" s="20" t="s">
        <v>9</v>
      </c>
      <c r="K132" s="20" t="s">
        <v>13</v>
      </c>
      <c r="L132" s="20" t="s">
        <v>10</v>
      </c>
      <c r="M132" s="20" t="s">
        <v>12</v>
      </c>
      <c r="N132" s="20"/>
      <c r="O132" s="20"/>
      <c r="P132" s="20" t="s">
        <v>247</v>
      </c>
      <c r="Q132" s="20" t="s">
        <v>251</v>
      </c>
      <c r="R132" s="20" t="s">
        <v>252</v>
      </c>
      <c r="S132" s="21" t="s">
        <v>249</v>
      </c>
      <c r="T132" s="120" t="s">
        <v>6</v>
      </c>
      <c r="U132" s="32" t="s">
        <v>7</v>
      </c>
      <c r="V132" s="33" t="s">
        <v>247</v>
      </c>
    </row>
    <row r="133" spans="2:22" ht="13.5">
      <c r="B133" s="22">
        <v>1</v>
      </c>
      <c r="C133" s="23" t="s">
        <v>222</v>
      </c>
      <c r="D133" s="82">
        <v>5</v>
      </c>
      <c r="E133" s="24">
        <f aca="true" t="shared" si="0" ref="E133:M133">Q125+Q91+Q72+Q39+Q13</f>
        <v>9</v>
      </c>
      <c r="F133" s="24">
        <f t="shared" si="0"/>
        <v>7</v>
      </c>
      <c r="G133" s="24">
        <f t="shared" si="0"/>
        <v>3</v>
      </c>
      <c r="H133" s="24">
        <f t="shared" si="0"/>
        <v>2</v>
      </c>
      <c r="I133" s="24">
        <f t="shared" si="0"/>
        <v>4</v>
      </c>
      <c r="J133" s="24">
        <f t="shared" si="0"/>
        <v>2</v>
      </c>
      <c r="K133" s="24">
        <f t="shared" si="0"/>
        <v>0</v>
      </c>
      <c r="L133" s="24">
        <f t="shared" si="0"/>
        <v>3</v>
      </c>
      <c r="M133" s="24">
        <f t="shared" si="0"/>
        <v>2</v>
      </c>
      <c r="N133" s="24"/>
      <c r="O133" s="24"/>
      <c r="P133" s="28">
        <f aca="true" t="shared" si="1" ref="P133:P140">G133/F133</f>
        <v>0.42857142857142855</v>
      </c>
      <c r="Q133" s="24">
        <v>0</v>
      </c>
      <c r="R133" s="24">
        <v>0</v>
      </c>
      <c r="S133" s="27">
        <v>0</v>
      </c>
      <c r="T133" s="91">
        <v>5</v>
      </c>
      <c r="U133" s="71">
        <v>2</v>
      </c>
      <c r="V133" s="130">
        <f>U133/T133</f>
        <v>0.4</v>
      </c>
    </row>
    <row r="134" spans="2:22" ht="13.5">
      <c r="B134" s="22">
        <v>2</v>
      </c>
      <c r="C134" s="59" t="s">
        <v>223</v>
      </c>
      <c r="D134" s="88">
        <v>5</v>
      </c>
      <c r="E134" s="24">
        <f aca="true" t="shared" si="2" ref="E134:M134">D20+D45+D71+D98+D123</f>
        <v>10</v>
      </c>
      <c r="F134" s="24">
        <f t="shared" si="2"/>
        <v>9</v>
      </c>
      <c r="G134" s="24">
        <f t="shared" si="2"/>
        <v>1</v>
      </c>
      <c r="H134" s="24">
        <f t="shared" si="2"/>
        <v>1</v>
      </c>
      <c r="I134" s="24">
        <f t="shared" si="2"/>
        <v>2</v>
      </c>
      <c r="J134" s="24">
        <f t="shared" si="2"/>
        <v>1</v>
      </c>
      <c r="K134" s="24">
        <f t="shared" si="2"/>
        <v>0</v>
      </c>
      <c r="L134" s="24">
        <f t="shared" si="2"/>
        <v>0</v>
      </c>
      <c r="M134" s="24">
        <f t="shared" si="2"/>
        <v>0</v>
      </c>
      <c r="N134" s="24"/>
      <c r="O134" s="24"/>
      <c r="P134" s="28">
        <f t="shared" si="1"/>
        <v>0.1111111111111111</v>
      </c>
      <c r="Q134" s="24">
        <v>0</v>
      </c>
      <c r="R134" s="24">
        <v>0</v>
      </c>
      <c r="S134" s="27">
        <v>0</v>
      </c>
      <c r="T134" s="91">
        <v>3</v>
      </c>
      <c r="U134" s="71">
        <v>0</v>
      </c>
      <c r="V134" s="130">
        <f aca="true" t="shared" si="3" ref="V134:V154">U134/T134</f>
        <v>0</v>
      </c>
    </row>
    <row r="135" spans="2:22" ht="13.5">
      <c r="B135" s="22">
        <v>4</v>
      </c>
      <c r="C135" s="59" t="s">
        <v>225</v>
      </c>
      <c r="D135" s="88">
        <v>5</v>
      </c>
      <c r="E135" s="24">
        <f aca="true" t="shared" si="4" ref="E135:M135">Q115+Q89+Q62+Q36+Q11</f>
        <v>13</v>
      </c>
      <c r="F135" s="24">
        <f t="shared" si="4"/>
        <v>11</v>
      </c>
      <c r="G135" s="24">
        <f t="shared" si="4"/>
        <v>3</v>
      </c>
      <c r="H135" s="24">
        <f t="shared" si="4"/>
        <v>0</v>
      </c>
      <c r="I135" s="24">
        <f t="shared" si="4"/>
        <v>2</v>
      </c>
      <c r="J135" s="24">
        <f t="shared" si="4"/>
        <v>2</v>
      </c>
      <c r="K135" s="24">
        <f t="shared" si="4"/>
        <v>6</v>
      </c>
      <c r="L135" s="24">
        <f t="shared" si="4"/>
        <v>4</v>
      </c>
      <c r="M135" s="24">
        <f t="shared" si="4"/>
        <v>3</v>
      </c>
      <c r="N135" s="24"/>
      <c r="O135" s="24"/>
      <c r="P135" s="28">
        <f t="shared" si="1"/>
        <v>0.2727272727272727</v>
      </c>
      <c r="Q135" s="24">
        <v>0</v>
      </c>
      <c r="R135" s="24">
        <v>0</v>
      </c>
      <c r="S135" s="27">
        <v>0</v>
      </c>
      <c r="T135" s="91">
        <v>4</v>
      </c>
      <c r="U135" s="71">
        <v>1</v>
      </c>
      <c r="V135" s="130">
        <f t="shared" si="3"/>
        <v>0.25</v>
      </c>
    </row>
    <row r="136" spans="2:22" ht="13.5">
      <c r="B136" s="22">
        <v>6</v>
      </c>
      <c r="C136" s="59" t="s">
        <v>226</v>
      </c>
      <c r="D136" s="88">
        <v>5</v>
      </c>
      <c r="E136" s="24">
        <f aca="true" t="shared" si="5" ref="E136:M136">Q119+Q94+Q67+Q43+Q14</f>
        <v>10</v>
      </c>
      <c r="F136" s="24">
        <f t="shared" si="5"/>
        <v>8</v>
      </c>
      <c r="G136" s="24">
        <f t="shared" si="5"/>
        <v>1</v>
      </c>
      <c r="H136" s="24">
        <f t="shared" si="5"/>
        <v>1</v>
      </c>
      <c r="I136" s="24">
        <f t="shared" si="5"/>
        <v>0</v>
      </c>
      <c r="J136" s="24">
        <f t="shared" si="5"/>
        <v>2</v>
      </c>
      <c r="K136" s="24">
        <f t="shared" si="5"/>
        <v>4</v>
      </c>
      <c r="L136" s="24">
        <f t="shared" si="5"/>
        <v>2</v>
      </c>
      <c r="M136" s="24">
        <f t="shared" si="5"/>
        <v>0</v>
      </c>
      <c r="N136" s="24"/>
      <c r="O136" s="24"/>
      <c r="P136" s="28">
        <f t="shared" si="1"/>
        <v>0.125</v>
      </c>
      <c r="Q136" s="24">
        <v>0</v>
      </c>
      <c r="R136" s="24">
        <v>0</v>
      </c>
      <c r="S136" s="27">
        <v>1</v>
      </c>
      <c r="T136" s="91">
        <v>5</v>
      </c>
      <c r="U136" s="71">
        <v>1</v>
      </c>
      <c r="V136" s="130">
        <f t="shared" si="3"/>
        <v>0.2</v>
      </c>
    </row>
    <row r="137" spans="2:22" ht="13.5">
      <c r="B137" s="22">
        <v>7</v>
      </c>
      <c r="C137" s="59" t="s">
        <v>227</v>
      </c>
      <c r="D137" s="88">
        <v>4</v>
      </c>
      <c r="E137" s="24">
        <f aca="true" t="shared" si="6" ref="E137:M137">Q118+Q92+Q64+Q40</f>
        <v>10</v>
      </c>
      <c r="F137" s="24">
        <f t="shared" si="6"/>
        <v>9</v>
      </c>
      <c r="G137" s="24">
        <f t="shared" si="6"/>
        <v>1</v>
      </c>
      <c r="H137" s="24">
        <f t="shared" si="6"/>
        <v>4</v>
      </c>
      <c r="I137" s="24">
        <f t="shared" si="6"/>
        <v>2</v>
      </c>
      <c r="J137" s="24">
        <f t="shared" si="6"/>
        <v>1</v>
      </c>
      <c r="K137" s="24">
        <f t="shared" si="6"/>
        <v>4</v>
      </c>
      <c r="L137" s="24">
        <f t="shared" si="6"/>
        <v>2</v>
      </c>
      <c r="M137" s="24">
        <f t="shared" si="6"/>
        <v>2</v>
      </c>
      <c r="N137" s="24"/>
      <c r="O137" s="24"/>
      <c r="P137" s="28">
        <f t="shared" si="1"/>
        <v>0.1111111111111111</v>
      </c>
      <c r="Q137" s="24">
        <v>0</v>
      </c>
      <c r="R137" s="24">
        <v>1</v>
      </c>
      <c r="S137" s="27">
        <v>0</v>
      </c>
      <c r="T137" s="91">
        <v>6</v>
      </c>
      <c r="U137" s="71">
        <v>0</v>
      </c>
      <c r="V137" s="130">
        <f t="shared" si="3"/>
        <v>0</v>
      </c>
    </row>
    <row r="138" spans="2:22" ht="13.5">
      <c r="B138" s="22">
        <v>8</v>
      </c>
      <c r="C138" s="59" t="s">
        <v>228</v>
      </c>
      <c r="D138" s="88">
        <v>4</v>
      </c>
      <c r="E138" s="24">
        <f aca="true" t="shared" si="7" ref="E138:M138">D17+D42+D69</f>
        <v>5</v>
      </c>
      <c r="F138" s="24">
        <f t="shared" si="7"/>
        <v>5</v>
      </c>
      <c r="G138" s="24">
        <f t="shared" si="7"/>
        <v>1</v>
      </c>
      <c r="H138" s="24">
        <f t="shared" si="7"/>
        <v>0</v>
      </c>
      <c r="I138" s="24">
        <f t="shared" si="7"/>
        <v>0</v>
      </c>
      <c r="J138" s="24">
        <f t="shared" si="7"/>
        <v>0</v>
      </c>
      <c r="K138" s="24">
        <f t="shared" si="7"/>
        <v>3</v>
      </c>
      <c r="L138" s="24">
        <f t="shared" si="7"/>
        <v>1</v>
      </c>
      <c r="M138" s="24">
        <f t="shared" si="7"/>
        <v>0</v>
      </c>
      <c r="N138" s="24"/>
      <c r="O138" s="24"/>
      <c r="P138" s="28">
        <f t="shared" si="1"/>
        <v>0.2</v>
      </c>
      <c r="Q138" s="24">
        <v>0</v>
      </c>
      <c r="R138" s="24">
        <v>0</v>
      </c>
      <c r="S138" s="27">
        <v>0</v>
      </c>
      <c r="T138" s="91">
        <v>4</v>
      </c>
      <c r="U138" s="71">
        <v>1</v>
      </c>
      <c r="V138" s="130">
        <f t="shared" si="3"/>
        <v>0.25</v>
      </c>
    </row>
    <row r="139" spans="2:22" ht="13.5">
      <c r="B139" s="22">
        <v>10</v>
      </c>
      <c r="C139" s="59" t="s">
        <v>230</v>
      </c>
      <c r="D139" s="88">
        <v>5</v>
      </c>
      <c r="E139" s="24">
        <f aca="true" t="shared" si="8" ref="E139:M139">D15+D40+D66+D93+D119</f>
        <v>12</v>
      </c>
      <c r="F139" s="24">
        <f t="shared" si="8"/>
        <v>9</v>
      </c>
      <c r="G139" s="24">
        <f t="shared" si="8"/>
        <v>4</v>
      </c>
      <c r="H139" s="24">
        <f t="shared" si="8"/>
        <v>4</v>
      </c>
      <c r="I139" s="24">
        <f t="shared" si="8"/>
        <v>4</v>
      </c>
      <c r="J139" s="24">
        <f t="shared" si="8"/>
        <v>3</v>
      </c>
      <c r="K139" s="24">
        <f t="shared" si="8"/>
        <v>1</v>
      </c>
      <c r="L139" s="24">
        <f t="shared" si="8"/>
        <v>6</v>
      </c>
      <c r="M139" s="24">
        <f t="shared" si="8"/>
        <v>1</v>
      </c>
      <c r="N139" s="24"/>
      <c r="O139" s="24"/>
      <c r="P139" s="28">
        <f t="shared" si="1"/>
        <v>0.4444444444444444</v>
      </c>
      <c r="Q139" s="24">
        <v>0</v>
      </c>
      <c r="R139" s="24">
        <v>0</v>
      </c>
      <c r="S139" s="27">
        <v>1</v>
      </c>
      <c r="T139" s="91">
        <v>5</v>
      </c>
      <c r="U139" s="71">
        <v>3</v>
      </c>
      <c r="V139" s="130">
        <f t="shared" si="3"/>
        <v>0.6</v>
      </c>
    </row>
    <row r="140" spans="2:22" ht="13.5">
      <c r="B140" s="22">
        <v>11</v>
      </c>
      <c r="C140" s="59" t="s">
        <v>231</v>
      </c>
      <c r="D140" s="88">
        <v>5</v>
      </c>
      <c r="E140" s="24">
        <f aca="true" t="shared" si="9" ref="E140:M140">Q116+Q99+Q71+Q37+Q20</f>
        <v>7</v>
      </c>
      <c r="F140" s="24">
        <f t="shared" si="9"/>
        <v>7</v>
      </c>
      <c r="G140" s="24">
        <f t="shared" si="9"/>
        <v>0</v>
      </c>
      <c r="H140" s="24">
        <f t="shared" si="9"/>
        <v>1</v>
      </c>
      <c r="I140" s="24">
        <f t="shared" si="9"/>
        <v>1</v>
      </c>
      <c r="J140" s="24">
        <f t="shared" si="9"/>
        <v>0</v>
      </c>
      <c r="K140" s="24">
        <f t="shared" si="9"/>
        <v>2</v>
      </c>
      <c r="L140" s="24">
        <f t="shared" si="9"/>
        <v>2</v>
      </c>
      <c r="M140" s="24">
        <f t="shared" si="9"/>
        <v>2</v>
      </c>
      <c r="N140" s="24"/>
      <c r="O140" s="24"/>
      <c r="P140" s="28">
        <f t="shared" si="1"/>
        <v>0</v>
      </c>
      <c r="Q140" s="24">
        <v>0</v>
      </c>
      <c r="R140" s="24">
        <v>0</v>
      </c>
      <c r="S140" s="27">
        <v>0</v>
      </c>
      <c r="T140" s="91">
        <v>4</v>
      </c>
      <c r="U140" s="71">
        <v>0</v>
      </c>
      <c r="V140" s="130">
        <f t="shared" si="3"/>
        <v>0</v>
      </c>
    </row>
    <row r="141" spans="2:22" ht="13.5">
      <c r="B141" s="22">
        <v>12</v>
      </c>
      <c r="C141" s="59" t="s">
        <v>232</v>
      </c>
      <c r="D141" s="88">
        <v>5</v>
      </c>
      <c r="E141" s="24">
        <f aca="true" t="shared" si="10" ref="E141:M141">D12+D37+D63+D90+D116</f>
        <v>15</v>
      </c>
      <c r="F141" s="24">
        <f t="shared" si="10"/>
        <v>11</v>
      </c>
      <c r="G141" s="24">
        <f t="shared" si="10"/>
        <v>2</v>
      </c>
      <c r="H141" s="24">
        <f t="shared" si="10"/>
        <v>5</v>
      </c>
      <c r="I141" s="24">
        <f t="shared" si="10"/>
        <v>3</v>
      </c>
      <c r="J141" s="24">
        <f t="shared" si="10"/>
        <v>4</v>
      </c>
      <c r="K141" s="24">
        <f t="shared" si="10"/>
        <v>4</v>
      </c>
      <c r="L141" s="24">
        <f t="shared" si="10"/>
        <v>3</v>
      </c>
      <c r="M141" s="24">
        <f t="shared" si="10"/>
        <v>2</v>
      </c>
      <c r="N141" s="24"/>
      <c r="O141" s="24"/>
      <c r="P141" s="28">
        <f aca="true" t="shared" si="11" ref="P141:P146">G141/F141</f>
        <v>0.18181818181818182</v>
      </c>
      <c r="Q141" s="24">
        <v>0</v>
      </c>
      <c r="R141" s="24">
        <v>0</v>
      </c>
      <c r="S141" s="27">
        <v>0</v>
      </c>
      <c r="T141" s="91">
        <v>7</v>
      </c>
      <c r="U141" s="71">
        <v>2</v>
      </c>
      <c r="V141" s="130">
        <f t="shared" si="3"/>
        <v>0.2857142857142857</v>
      </c>
    </row>
    <row r="142" spans="2:22" ht="13.5">
      <c r="B142" s="22">
        <v>13</v>
      </c>
      <c r="C142" s="59" t="s">
        <v>233</v>
      </c>
      <c r="D142" s="88">
        <v>5</v>
      </c>
      <c r="E142" s="24">
        <f aca="true" t="shared" si="12" ref="E142:M142">D13+D38+D64+D91+D117</f>
        <v>12</v>
      </c>
      <c r="F142" s="24">
        <f t="shared" si="12"/>
        <v>11</v>
      </c>
      <c r="G142" s="24">
        <f t="shared" si="12"/>
        <v>4</v>
      </c>
      <c r="H142" s="24">
        <f t="shared" si="12"/>
        <v>4</v>
      </c>
      <c r="I142" s="24">
        <f t="shared" si="12"/>
        <v>4</v>
      </c>
      <c r="J142" s="24">
        <f t="shared" si="12"/>
        <v>1</v>
      </c>
      <c r="K142" s="24">
        <f t="shared" si="12"/>
        <v>2</v>
      </c>
      <c r="L142" s="24">
        <f t="shared" si="12"/>
        <v>3</v>
      </c>
      <c r="M142" s="24">
        <f t="shared" si="12"/>
        <v>0</v>
      </c>
      <c r="N142" s="24"/>
      <c r="O142" s="24"/>
      <c r="P142" s="28">
        <f t="shared" si="11"/>
        <v>0.36363636363636365</v>
      </c>
      <c r="Q142" s="24">
        <v>0</v>
      </c>
      <c r="R142" s="24">
        <v>0</v>
      </c>
      <c r="S142" s="27">
        <v>0</v>
      </c>
      <c r="T142" s="91">
        <v>6</v>
      </c>
      <c r="U142" s="71">
        <v>2</v>
      </c>
      <c r="V142" s="130">
        <f t="shared" si="3"/>
        <v>0.3333333333333333</v>
      </c>
    </row>
    <row r="143" spans="2:22" ht="13.5">
      <c r="B143" s="22">
        <v>14</v>
      </c>
      <c r="C143" s="59" t="s">
        <v>234</v>
      </c>
      <c r="D143" s="88">
        <v>5</v>
      </c>
      <c r="E143" s="24">
        <f aca="true" t="shared" si="13" ref="E143:M143">D18+D44+D68+D95+D121</f>
        <v>7</v>
      </c>
      <c r="F143" s="24">
        <f t="shared" si="13"/>
        <v>7</v>
      </c>
      <c r="G143" s="24">
        <f t="shared" si="13"/>
        <v>0</v>
      </c>
      <c r="H143" s="24">
        <f t="shared" si="13"/>
        <v>1</v>
      </c>
      <c r="I143" s="24">
        <f t="shared" si="13"/>
        <v>1</v>
      </c>
      <c r="J143" s="24">
        <f t="shared" si="13"/>
        <v>0</v>
      </c>
      <c r="K143" s="24">
        <f t="shared" si="13"/>
        <v>1</v>
      </c>
      <c r="L143" s="24">
        <f t="shared" si="13"/>
        <v>0</v>
      </c>
      <c r="M143" s="24">
        <f t="shared" si="13"/>
        <v>2</v>
      </c>
      <c r="N143" s="24"/>
      <c r="O143" s="24"/>
      <c r="P143" s="28">
        <f t="shared" si="11"/>
        <v>0</v>
      </c>
      <c r="Q143" s="24">
        <v>0</v>
      </c>
      <c r="R143" s="24">
        <v>0</v>
      </c>
      <c r="S143" s="27">
        <v>0</v>
      </c>
      <c r="T143" s="91">
        <v>3</v>
      </c>
      <c r="U143" s="71">
        <v>0</v>
      </c>
      <c r="V143" s="130">
        <f t="shared" si="3"/>
        <v>0</v>
      </c>
    </row>
    <row r="144" spans="2:22" ht="13.5">
      <c r="B144" s="22">
        <v>15</v>
      </c>
      <c r="C144" s="59" t="s">
        <v>235</v>
      </c>
      <c r="D144" s="88">
        <v>5</v>
      </c>
      <c r="E144" s="24">
        <f aca="true" t="shared" si="14" ref="E144:M144">D11+D36+D62+D89+D115</f>
        <v>15</v>
      </c>
      <c r="F144" s="24">
        <f t="shared" si="14"/>
        <v>12</v>
      </c>
      <c r="G144" s="24">
        <f t="shared" si="14"/>
        <v>4</v>
      </c>
      <c r="H144" s="24">
        <f t="shared" si="14"/>
        <v>0</v>
      </c>
      <c r="I144" s="24">
        <f t="shared" si="14"/>
        <v>4</v>
      </c>
      <c r="J144" s="24">
        <f t="shared" si="14"/>
        <v>3</v>
      </c>
      <c r="K144" s="24">
        <f t="shared" si="14"/>
        <v>1</v>
      </c>
      <c r="L144" s="24">
        <f t="shared" si="14"/>
        <v>3</v>
      </c>
      <c r="M144" s="24">
        <f t="shared" si="14"/>
        <v>0</v>
      </c>
      <c r="N144" s="24"/>
      <c r="O144" s="24"/>
      <c r="P144" s="28">
        <f t="shared" si="11"/>
        <v>0.3333333333333333</v>
      </c>
      <c r="Q144" s="24">
        <v>0</v>
      </c>
      <c r="R144" s="24">
        <v>0</v>
      </c>
      <c r="S144" s="27">
        <v>1</v>
      </c>
      <c r="T144" s="91">
        <v>3</v>
      </c>
      <c r="U144" s="71">
        <v>0</v>
      </c>
      <c r="V144" s="130">
        <f t="shared" si="3"/>
        <v>0</v>
      </c>
    </row>
    <row r="145" spans="2:22" ht="13.5">
      <c r="B145" s="22">
        <v>16</v>
      </c>
      <c r="C145" s="59" t="s">
        <v>236</v>
      </c>
      <c r="D145" s="88">
        <v>5</v>
      </c>
      <c r="E145" s="24">
        <f aca="true" t="shared" si="15" ref="E145:M145">D14+D39+D65+D92+D118</f>
        <v>12</v>
      </c>
      <c r="F145" s="24">
        <f t="shared" si="15"/>
        <v>9</v>
      </c>
      <c r="G145" s="24">
        <f t="shared" si="15"/>
        <v>2</v>
      </c>
      <c r="H145" s="24">
        <f t="shared" si="15"/>
        <v>1</v>
      </c>
      <c r="I145" s="24">
        <f t="shared" si="15"/>
        <v>3</v>
      </c>
      <c r="J145" s="24">
        <f t="shared" si="15"/>
        <v>3</v>
      </c>
      <c r="K145" s="24">
        <f t="shared" si="15"/>
        <v>2</v>
      </c>
      <c r="L145" s="24">
        <f t="shared" si="15"/>
        <v>2</v>
      </c>
      <c r="M145" s="24">
        <f t="shared" si="15"/>
        <v>3</v>
      </c>
      <c r="N145" s="24"/>
      <c r="O145" s="24"/>
      <c r="P145" s="28">
        <f t="shared" si="11"/>
        <v>0.2222222222222222</v>
      </c>
      <c r="Q145" s="24">
        <v>0</v>
      </c>
      <c r="R145" s="24">
        <v>0</v>
      </c>
      <c r="S145" s="27">
        <v>1</v>
      </c>
      <c r="T145" s="91">
        <v>4</v>
      </c>
      <c r="U145" s="71">
        <v>1</v>
      </c>
      <c r="V145" s="130">
        <f t="shared" si="3"/>
        <v>0.25</v>
      </c>
    </row>
    <row r="146" spans="2:22" ht="13.5">
      <c r="B146" s="22">
        <v>17</v>
      </c>
      <c r="C146" s="59" t="s">
        <v>237</v>
      </c>
      <c r="D146" s="88">
        <v>5</v>
      </c>
      <c r="E146" s="24">
        <f aca="true" t="shared" si="16" ref="E146:M146">D19+D43+D70+D97+D122</f>
        <v>10</v>
      </c>
      <c r="F146" s="24">
        <f t="shared" si="16"/>
        <v>7</v>
      </c>
      <c r="G146" s="24">
        <f t="shared" si="16"/>
        <v>1</v>
      </c>
      <c r="H146" s="24">
        <f t="shared" si="16"/>
        <v>0</v>
      </c>
      <c r="I146" s="24">
        <f t="shared" si="16"/>
        <v>2</v>
      </c>
      <c r="J146" s="24">
        <f t="shared" si="16"/>
        <v>3</v>
      </c>
      <c r="K146" s="24">
        <f t="shared" si="16"/>
        <v>2</v>
      </c>
      <c r="L146" s="24">
        <f t="shared" si="16"/>
        <v>1</v>
      </c>
      <c r="M146" s="24">
        <f t="shared" si="16"/>
        <v>0</v>
      </c>
      <c r="N146" s="24"/>
      <c r="O146" s="24"/>
      <c r="P146" s="28">
        <f t="shared" si="11"/>
        <v>0.14285714285714285</v>
      </c>
      <c r="Q146" s="24">
        <v>0</v>
      </c>
      <c r="R146" s="24">
        <v>0</v>
      </c>
      <c r="S146" s="27">
        <v>0</v>
      </c>
      <c r="T146" s="91">
        <v>3</v>
      </c>
      <c r="U146" s="71">
        <v>1</v>
      </c>
      <c r="V146" s="130">
        <f t="shared" si="3"/>
        <v>0.3333333333333333</v>
      </c>
    </row>
    <row r="147" spans="2:22" ht="13.5">
      <c r="B147" s="22">
        <v>18</v>
      </c>
      <c r="C147" s="59" t="s">
        <v>245</v>
      </c>
      <c r="D147" s="88">
        <v>5</v>
      </c>
      <c r="E147" s="24">
        <f aca="true" t="shared" si="17" ref="E147:M147">Q121+Q96+Q70+Q46+Q18</f>
        <v>2</v>
      </c>
      <c r="F147" s="24">
        <f t="shared" si="17"/>
        <v>1</v>
      </c>
      <c r="G147" s="24">
        <f t="shared" si="17"/>
        <v>1</v>
      </c>
      <c r="H147" s="24">
        <f t="shared" si="17"/>
        <v>0</v>
      </c>
      <c r="I147" s="24">
        <f t="shared" si="17"/>
        <v>1</v>
      </c>
      <c r="J147" s="24">
        <f t="shared" si="17"/>
        <v>1</v>
      </c>
      <c r="K147" s="24">
        <f t="shared" si="17"/>
        <v>0</v>
      </c>
      <c r="L147" s="24">
        <f t="shared" si="17"/>
        <v>0</v>
      </c>
      <c r="M147" s="24">
        <f t="shared" si="17"/>
        <v>0</v>
      </c>
      <c r="N147" s="24"/>
      <c r="O147" s="24"/>
      <c r="P147" s="28">
        <f>G147/F147</f>
        <v>1</v>
      </c>
      <c r="Q147" s="24">
        <v>0</v>
      </c>
      <c r="R147" s="24">
        <v>0</v>
      </c>
      <c r="S147" s="27">
        <v>0</v>
      </c>
      <c r="T147" s="91">
        <v>1</v>
      </c>
      <c r="U147" s="71">
        <v>1</v>
      </c>
      <c r="V147" s="130">
        <f t="shared" si="3"/>
        <v>1</v>
      </c>
    </row>
    <row r="148" spans="2:22" ht="13.5">
      <c r="B148" s="22">
        <v>19</v>
      </c>
      <c r="C148" s="59" t="s">
        <v>238</v>
      </c>
      <c r="D148" s="88">
        <v>5</v>
      </c>
      <c r="E148" s="24">
        <f aca="true" t="shared" si="18" ref="E148:M148">D16+D41+D67+D94+D120</f>
        <v>11</v>
      </c>
      <c r="F148" s="24">
        <f t="shared" si="18"/>
        <v>10</v>
      </c>
      <c r="G148" s="24">
        <f t="shared" si="18"/>
        <v>3</v>
      </c>
      <c r="H148" s="24">
        <f t="shared" si="18"/>
        <v>3</v>
      </c>
      <c r="I148" s="24">
        <f t="shared" si="18"/>
        <v>1</v>
      </c>
      <c r="J148" s="24">
        <f t="shared" si="18"/>
        <v>1</v>
      </c>
      <c r="K148" s="24">
        <f t="shared" si="18"/>
        <v>3</v>
      </c>
      <c r="L148" s="24">
        <f t="shared" si="18"/>
        <v>1</v>
      </c>
      <c r="M148" s="24">
        <f t="shared" si="18"/>
        <v>2</v>
      </c>
      <c r="N148" s="24"/>
      <c r="O148" s="24"/>
      <c r="P148" s="28">
        <f>G148/F148</f>
        <v>0.3</v>
      </c>
      <c r="Q148" s="24">
        <v>0</v>
      </c>
      <c r="R148" s="24">
        <v>0</v>
      </c>
      <c r="S148" s="27">
        <v>2</v>
      </c>
      <c r="T148" s="91">
        <v>3</v>
      </c>
      <c r="U148" s="71">
        <v>0</v>
      </c>
      <c r="V148" s="130">
        <f t="shared" si="3"/>
        <v>0</v>
      </c>
    </row>
    <row r="149" spans="2:22" ht="13.5">
      <c r="B149" s="22">
        <v>20</v>
      </c>
      <c r="C149" s="59" t="s">
        <v>240</v>
      </c>
      <c r="D149" s="88">
        <v>5</v>
      </c>
      <c r="E149" s="24">
        <f aca="true" t="shared" si="19" ref="E149:M149">Q122+Q95+Q66+Q42+Q16</f>
        <v>9</v>
      </c>
      <c r="F149" s="24">
        <f t="shared" si="19"/>
        <v>6</v>
      </c>
      <c r="G149" s="24">
        <f t="shared" si="19"/>
        <v>0</v>
      </c>
      <c r="H149" s="24">
        <f t="shared" si="19"/>
        <v>0</v>
      </c>
      <c r="I149" s="24">
        <f t="shared" si="19"/>
        <v>1</v>
      </c>
      <c r="J149" s="24">
        <f t="shared" si="19"/>
        <v>3</v>
      </c>
      <c r="K149" s="24">
        <f t="shared" si="19"/>
        <v>4</v>
      </c>
      <c r="L149" s="24">
        <f t="shared" si="19"/>
        <v>1</v>
      </c>
      <c r="M149" s="24">
        <f t="shared" si="19"/>
        <v>5</v>
      </c>
      <c r="N149" s="24"/>
      <c r="O149" s="24"/>
      <c r="P149" s="28">
        <f>G149/F149</f>
        <v>0</v>
      </c>
      <c r="Q149" s="24">
        <v>0</v>
      </c>
      <c r="R149" s="24">
        <v>0</v>
      </c>
      <c r="S149" s="27">
        <v>0</v>
      </c>
      <c r="T149" s="91">
        <v>3</v>
      </c>
      <c r="U149" s="71">
        <v>0</v>
      </c>
      <c r="V149" s="130">
        <f t="shared" si="3"/>
        <v>0</v>
      </c>
    </row>
    <row r="150" spans="2:22" ht="13.5">
      <c r="B150" s="22">
        <v>21</v>
      </c>
      <c r="C150" s="59" t="s">
        <v>241</v>
      </c>
      <c r="D150" s="88">
        <v>5</v>
      </c>
      <c r="E150" s="24">
        <f aca="true" t="shared" si="20" ref="E150:M150">Q120+Q98+Q69+Q45+Q17</f>
        <v>6</v>
      </c>
      <c r="F150" s="24">
        <f t="shared" si="20"/>
        <v>5</v>
      </c>
      <c r="G150" s="24">
        <f t="shared" si="20"/>
        <v>2</v>
      </c>
      <c r="H150" s="24">
        <f t="shared" si="20"/>
        <v>1</v>
      </c>
      <c r="I150" s="24">
        <f t="shared" si="20"/>
        <v>1</v>
      </c>
      <c r="J150" s="24">
        <f t="shared" si="20"/>
        <v>1</v>
      </c>
      <c r="K150" s="24">
        <f t="shared" si="20"/>
        <v>1</v>
      </c>
      <c r="L150" s="24">
        <f t="shared" si="20"/>
        <v>1</v>
      </c>
      <c r="M150" s="24">
        <f t="shared" si="20"/>
        <v>2</v>
      </c>
      <c r="N150" s="24"/>
      <c r="O150" s="24"/>
      <c r="P150" s="28">
        <f>G150/F150</f>
        <v>0.4</v>
      </c>
      <c r="Q150" s="24">
        <v>0</v>
      </c>
      <c r="R150" s="24">
        <v>0</v>
      </c>
      <c r="S150" s="27">
        <v>1</v>
      </c>
      <c r="T150" s="91">
        <v>2</v>
      </c>
      <c r="U150" s="71">
        <v>1</v>
      </c>
      <c r="V150" s="130">
        <f t="shared" si="3"/>
        <v>0.5</v>
      </c>
    </row>
    <row r="151" spans="2:22" ht="13.5">
      <c r="B151" s="22">
        <v>22</v>
      </c>
      <c r="C151" s="59" t="s">
        <v>242</v>
      </c>
      <c r="D151" s="88">
        <v>5</v>
      </c>
      <c r="E151" s="24">
        <f aca="true" t="shared" si="21" ref="E151:M151">Q117+Q90+Q63+Q38+Q12</f>
        <v>12</v>
      </c>
      <c r="F151" s="24">
        <f t="shared" si="21"/>
        <v>10</v>
      </c>
      <c r="G151" s="24">
        <f t="shared" si="21"/>
        <v>5</v>
      </c>
      <c r="H151" s="24">
        <f t="shared" si="21"/>
        <v>2</v>
      </c>
      <c r="I151" s="24">
        <f t="shared" si="21"/>
        <v>2</v>
      </c>
      <c r="J151" s="24">
        <f t="shared" si="21"/>
        <v>2</v>
      </c>
      <c r="K151" s="24">
        <f t="shared" si="21"/>
        <v>2</v>
      </c>
      <c r="L151" s="24">
        <f t="shared" si="21"/>
        <v>5</v>
      </c>
      <c r="M151" s="24">
        <f t="shared" si="21"/>
        <v>2</v>
      </c>
      <c r="N151" s="24"/>
      <c r="O151" s="24"/>
      <c r="P151" s="28">
        <f>G151/F151</f>
        <v>0.5</v>
      </c>
      <c r="Q151" s="24">
        <v>0</v>
      </c>
      <c r="R151" s="24">
        <v>0</v>
      </c>
      <c r="S151" s="27">
        <v>0</v>
      </c>
      <c r="T151" s="91">
        <v>4</v>
      </c>
      <c r="U151" s="71">
        <v>3</v>
      </c>
      <c r="V151" s="130">
        <f t="shared" si="3"/>
        <v>0.75</v>
      </c>
    </row>
    <row r="152" spans="2:22" ht="13.5">
      <c r="B152" s="22">
        <v>23</v>
      </c>
      <c r="C152" s="59" t="s">
        <v>243</v>
      </c>
      <c r="D152" s="88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/>
      <c r="O152" s="24"/>
      <c r="P152" s="28">
        <v>0</v>
      </c>
      <c r="Q152" s="24">
        <v>0</v>
      </c>
      <c r="R152" s="24">
        <v>0</v>
      </c>
      <c r="S152" s="27">
        <v>0</v>
      </c>
      <c r="T152" s="91">
        <v>0</v>
      </c>
      <c r="U152" s="71">
        <v>0</v>
      </c>
      <c r="V152" s="130">
        <v>0</v>
      </c>
    </row>
    <row r="153" spans="2:22" ht="13.5">
      <c r="B153" s="22">
        <v>24</v>
      </c>
      <c r="C153" s="59" t="s">
        <v>244</v>
      </c>
      <c r="D153" s="88">
        <v>5</v>
      </c>
      <c r="E153" s="24">
        <f aca="true" t="shared" si="22" ref="E153:M153">Q124+Q93+Q65+Q41+Q15</f>
        <v>10</v>
      </c>
      <c r="F153" s="24">
        <f t="shared" si="22"/>
        <v>9</v>
      </c>
      <c r="G153" s="24">
        <f t="shared" si="22"/>
        <v>4</v>
      </c>
      <c r="H153" s="24">
        <f t="shared" si="22"/>
        <v>4</v>
      </c>
      <c r="I153" s="24">
        <f t="shared" si="22"/>
        <v>4</v>
      </c>
      <c r="J153" s="24">
        <f t="shared" si="22"/>
        <v>1</v>
      </c>
      <c r="K153" s="24">
        <f t="shared" si="22"/>
        <v>1</v>
      </c>
      <c r="L153" s="24">
        <f t="shared" si="22"/>
        <v>4</v>
      </c>
      <c r="M153" s="24">
        <f t="shared" si="22"/>
        <v>3</v>
      </c>
      <c r="N153" s="24"/>
      <c r="O153" s="24"/>
      <c r="P153" s="28">
        <f>G153/F153</f>
        <v>0.4444444444444444</v>
      </c>
      <c r="Q153" s="24">
        <v>1</v>
      </c>
      <c r="R153" s="24">
        <v>0</v>
      </c>
      <c r="S153" s="27">
        <v>0</v>
      </c>
      <c r="T153" s="91">
        <v>7</v>
      </c>
      <c r="U153" s="71">
        <v>2</v>
      </c>
      <c r="V153" s="130">
        <f t="shared" si="3"/>
        <v>0.2857142857142857</v>
      </c>
    </row>
    <row r="154" spans="2:22" ht="14.25" thickBot="1">
      <c r="B154" s="76">
        <v>25</v>
      </c>
      <c r="C154" s="77" t="s">
        <v>239</v>
      </c>
      <c r="D154" s="86">
        <v>5</v>
      </c>
      <c r="E154" s="25">
        <f aca="true" t="shared" si="23" ref="E154:M154">Q123+Q97+Q68+Q44+Q19</f>
        <v>8</v>
      </c>
      <c r="F154" s="25">
        <f t="shared" si="23"/>
        <v>7</v>
      </c>
      <c r="G154" s="25">
        <f t="shared" si="23"/>
        <v>4</v>
      </c>
      <c r="H154" s="25">
        <f t="shared" si="23"/>
        <v>1</v>
      </c>
      <c r="I154" s="25">
        <f t="shared" si="23"/>
        <v>4</v>
      </c>
      <c r="J154" s="25">
        <f t="shared" si="23"/>
        <v>1</v>
      </c>
      <c r="K154" s="25">
        <f t="shared" si="23"/>
        <v>2</v>
      </c>
      <c r="L154" s="25">
        <f t="shared" si="23"/>
        <v>1</v>
      </c>
      <c r="M154" s="25">
        <f t="shared" si="23"/>
        <v>20</v>
      </c>
      <c r="N154" s="25"/>
      <c r="O154" s="25"/>
      <c r="P154" s="31">
        <f>G154/F154</f>
        <v>0.5714285714285714</v>
      </c>
      <c r="Q154" s="25">
        <v>0</v>
      </c>
      <c r="R154" s="25">
        <v>0</v>
      </c>
      <c r="S154" s="29">
        <v>1</v>
      </c>
      <c r="T154" s="96">
        <v>4</v>
      </c>
      <c r="U154" s="98">
        <v>2</v>
      </c>
      <c r="V154" s="128">
        <f t="shared" si="3"/>
        <v>0.5</v>
      </c>
    </row>
    <row r="156" ht="14.25" thickBot="1">
      <c r="B156" t="s">
        <v>288</v>
      </c>
    </row>
    <row r="157" spans="2:19" ht="13.5">
      <c r="B157" s="19" t="s">
        <v>221</v>
      </c>
      <c r="C157" s="20" t="s">
        <v>246</v>
      </c>
      <c r="D157" s="20" t="s">
        <v>299</v>
      </c>
      <c r="E157" s="20" t="s">
        <v>284</v>
      </c>
      <c r="F157" s="20" t="s">
        <v>285</v>
      </c>
      <c r="G157" s="20" t="s">
        <v>5</v>
      </c>
      <c r="H157" s="20" t="s">
        <v>7</v>
      </c>
      <c r="I157" s="20" t="s">
        <v>9</v>
      </c>
      <c r="J157" s="20" t="s">
        <v>13</v>
      </c>
      <c r="K157" s="20" t="s">
        <v>282</v>
      </c>
      <c r="L157" s="20" t="s">
        <v>283</v>
      </c>
      <c r="M157" s="20" t="s">
        <v>289</v>
      </c>
      <c r="N157" s="20"/>
      <c r="O157" s="20"/>
      <c r="P157" s="20" t="s">
        <v>286</v>
      </c>
      <c r="Q157" s="20" t="s">
        <v>290</v>
      </c>
      <c r="R157" s="20" t="s">
        <v>291</v>
      </c>
      <c r="S157" s="21" t="s">
        <v>460</v>
      </c>
    </row>
    <row r="158" spans="2:19" ht="13.5">
      <c r="B158" s="73">
        <v>6</v>
      </c>
      <c r="C158" s="74" t="s">
        <v>226</v>
      </c>
      <c r="D158" s="64">
        <v>5</v>
      </c>
      <c r="E158" s="64">
        <f aca="true" t="shared" si="24" ref="E158:M158">Q128+Q103+Q75+Q50+Q23</f>
        <v>10</v>
      </c>
      <c r="F158" s="64">
        <f t="shared" si="24"/>
        <v>216</v>
      </c>
      <c r="G158" s="64">
        <f t="shared" si="24"/>
        <v>60</v>
      </c>
      <c r="H158" s="64">
        <f t="shared" si="24"/>
        <v>12</v>
      </c>
      <c r="I158" s="64">
        <f t="shared" si="24"/>
        <v>10</v>
      </c>
      <c r="J158" s="64">
        <f t="shared" si="24"/>
        <v>12</v>
      </c>
      <c r="K158" s="64">
        <f t="shared" si="24"/>
        <v>23</v>
      </c>
      <c r="L158" s="64">
        <f t="shared" si="24"/>
        <v>5</v>
      </c>
      <c r="M158" s="64">
        <f t="shared" si="24"/>
        <v>2</v>
      </c>
      <c r="N158" s="64"/>
      <c r="O158" s="64"/>
      <c r="P158" s="52">
        <f>L158/E158*7</f>
        <v>3.5</v>
      </c>
      <c r="Q158" s="64">
        <v>1</v>
      </c>
      <c r="R158" s="64">
        <v>1</v>
      </c>
      <c r="S158" s="65">
        <v>0</v>
      </c>
    </row>
    <row r="159" spans="2:19" ht="13.5">
      <c r="B159" s="73">
        <v>10</v>
      </c>
      <c r="C159" s="74" t="s">
        <v>230</v>
      </c>
      <c r="D159" s="64">
        <v>2</v>
      </c>
      <c r="E159" s="64">
        <f aca="true" t="shared" si="25" ref="E159:M159">D49+D127</f>
        <v>6</v>
      </c>
      <c r="F159" s="64">
        <f t="shared" si="25"/>
        <v>142</v>
      </c>
      <c r="G159" s="64">
        <f t="shared" si="25"/>
        <v>36</v>
      </c>
      <c r="H159" s="64">
        <f t="shared" si="25"/>
        <v>7</v>
      </c>
      <c r="I159" s="64">
        <f t="shared" si="25"/>
        <v>10</v>
      </c>
      <c r="J159" s="64">
        <f t="shared" si="25"/>
        <v>8</v>
      </c>
      <c r="K159" s="64">
        <f t="shared" si="25"/>
        <v>10</v>
      </c>
      <c r="L159" s="64">
        <f t="shared" si="25"/>
        <v>7</v>
      </c>
      <c r="M159" s="64">
        <f t="shared" si="25"/>
        <v>0</v>
      </c>
      <c r="N159" s="64"/>
      <c r="O159" s="64"/>
      <c r="P159" s="52">
        <f>L159/E159*7</f>
        <v>8.166666666666668</v>
      </c>
      <c r="Q159" s="64">
        <v>2</v>
      </c>
      <c r="R159" s="64">
        <v>0</v>
      </c>
      <c r="S159" s="65">
        <v>0</v>
      </c>
    </row>
    <row r="160" spans="2:19" ht="13.5">
      <c r="B160" s="73">
        <v>13</v>
      </c>
      <c r="C160" s="74" t="s">
        <v>233</v>
      </c>
      <c r="D160" s="64">
        <v>1</v>
      </c>
      <c r="E160" s="64">
        <f>D128</f>
        <v>1</v>
      </c>
      <c r="F160" s="64">
        <f aca="true" t="shared" si="26" ref="F160:L160">E128</f>
        <v>8</v>
      </c>
      <c r="G160" s="64">
        <f t="shared" si="26"/>
        <v>4</v>
      </c>
      <c r="H160" s="64">
        <f t="shared" si="26"/>
        <v>1</v>
      </c>
      <c r="I160" s="64">
        <f t="shared" si="26"/>
        <v>0</v>
      </c>
      <c r="J160" s="64">
        <f t="shared" si="26"/>
        <v>0</v>
      </c>
      <c r="K160" s="64">
        <f t="shared" si="26"/>
        <v>0</v>
      </c>
      <c r="L160" s="64">
        <f t="shared" si="26"/>
        <v>0</v>
      </c>
      <c r="M160" s="64">
        <f>L128</f>
        <v>0</v>
      </c>
      <c r="N160" s="64"/>
      <c r="O160" s="64"/>
      <c r="P160" s="52">
        <f>L160/E160*7</f>
        <v>0</v>
      </c>
      <c r="Q160" s="64">
        <v>0</v>
      </c>
      <c r="R160" s="64">
        <v>0</v>
      </c>
      <c r="S160" s="65">
        <v>1</v>
      </c>
    </row>
    <row r="161" spans="2:19" ht="13.5">
      <c r="B161" s="80">
        <v>16</v>
      </c>
      <c r="C161" s="23" t="s">
        <v>236</v>
      </c>
      <c r="D161" s="50">
        <v>3</v>
      </c>
      <c r="E161" s="50">
        <f aca="true" t="shared" si="27" ref="E161:L161">D23+D75+D102</f>
        <v>13</v>
      </c>
      <c r="F161" s="50">
        <f t="shared" si="27"/>
        <v>186</v>
      </c>
      <c r="G161" s="50">
        <f t="shared" si="27"/>
        <v>52</v>
      </c>
      <c r="H161" s="50">
        <f t="shared" si="27"/>
        <v>2</v>
      </c>
      <c r="I161" s="50">
        <f t="shared" si="27"/>
        <v>11</v>
      </c>
      <c r="J161" s="50">
        <f t="shared" si="27"/>
        <v>9</v>
      </c>
      <c r="K161" s="50">
        <f t="shared" si="27"/>
        <v>6</v>
      </c>
      <c r="L161" s="50">
        <f t="shared" si="27"/>
        <v>2</v>
      </c>
      <c r="M161" s="51">
        <f>L23+L75</f>
        <v>3</v>
      </c>
      <c r="N161" s="51"/>
      <c r="O161" s="51"/>
      <c r="P161" s="52">
        <f>L161/E161*7</f>
        <v>1.076923076923077</v>
      </c>
      <c r="Q161" s="50">
        <v>1</v>
      </c>
      <c r="R161" s="50">
        <v>2</v>
      </c>
      <c r="S161" s="53">
        <v>0</v>
      </c>
    </row>
    <row r="162" spans="2:19" ht="14.25" thickBot="1">
      <c r="B162" s="83">
        <v>24</v>
      </c>
      <c r="C162" s="77" t="s">
        <v>244</v>
      </c>
      <c r="D162" s="54">
        <v>4</v>
      </c>
      <c r="E162" s="54">
        <f aca="true" t="shared" si="28" ref="E162:M162">Q102+Q76+Q49+Q24</f>
        <v>6</v>
      </c>
      <c r="F162" s="54">
        <f t="shared" si="28"/>
        <v>198</v>
      </c>
      <c r="G162" s="54">
        <f t="shared" si="28"/>
        <v>51</v>
      </c>
      <c r="H162" s="54">
        <f t="shared" si="28"/>
        <v>15</v>
      </c>
      <c r="I162" s="54">
        <f t="shared" si="28"/>
        <v>18</v>
      </c>
      <c r="J162" s="54">
        <f t="shared" si="28"/>
        <v>6</v>
      </c>
      <c r="K162" s="54">
        <f t="shared" si="28"/>
        <v>32</v>
      </c>
      <c r="L162" s="54">
        <f t="shared" si="28"/>
        <v>16</v>
      </c>
      <c r="M162" s="54">
        <f t="shared" si="28"/>
        <v>1</v>
      </c>
      <c r="N162" s="54"/>
      <c r="O162" s="54"/>
      <c r="P162" s="55">
        <f>L162/E162*7</f>
        <v>18.666666666666664</v>
      </c>
      <c r="Q162" s="54">
        <v>0</v>
      </c>
      <c r="R162" s="54">
        <v>3</v>
      </c>
      <c r="S162" s="56">
        <v>0</v>
      </c>
    </row>
  </sheetData>
  <sheetProtection/>
  <mergeCells count="22">
    <mergeCell ref="AA79:AA104"/>
    <mergeCell ref="AA106:AA129"/>
    <mergeCell ref="N106:N129"/>
    <mergeCell ref="N79:N104"/>
    <mergeCell ref="T131:V131"/>
    <mergeCell ref="A1:AA1"/>
    <mergeCell ref="A2:A25"/>
    <mergeCell ref="A26:AA26"/>
    <mergeCell ref="N2:N25"/>
    <mergeCell ref="N27:N51"/>
    <mergeCell ref="AA2:AA25"/>
    <mergeCell ref="AA27:AA51"/>
    <mergeCell ref="A130:AA130"/>
    <mergeCell ref="A52:AA52"/>
    <mergeCell ref="A27:A50"/>
    <mergeCell ref="A78:AA78"/>
    <mergeCell ref="A105:AA105"/>
    <mergeCell ref="A79:A104"/>
    <mergeCell ref="N53:N77"/>
    <mergeCell ref="A53:A77"/>
    <mergeCell ref="A106:A129"/>
    <mergeCell ref="AA53:AA77"/>
  </mergeCells>
  <printOptions/>
  <pageMargins left="0.787" right="0.787" top="0.984" bottom="0.984" header="0.512" footer="0.51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64">
      <selection activeCell="W103" sqref="W103"/>
    </sheetView>
  </sheetViews>
  <sheetFormatPr defaultColWidth="9.00390625" defaultRowHeight="13.5"/>
  <cols>
    <col min="1" max="1" width="1.625" style="0" customWidth="1"/>
    <col min="2" max="2" width="5.00390625" style="0" customWidth="1"/>
    <col min="4" max="13" width="5.625" style="0" customWidth="1"/>
    <col min="14" max="14" width="1.625" style="0" customWidth="1"/>
    <col min="15" max="15" width="5.625" style="0" customWidth="1"/>
    <col min="17" max="21" width="5.625" style="0" customWidth="1"/>
  </cols>
  <sheetData>
    <row r="1" spans="1:16" ht="9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4.25" thickBot="1">
      <c r="A2" s="112"/>
      <c r="B2" t="s">
        <v>374</v>
      </c>
      <c r="N2" s="112"/>
      <c r="P2" s="84"/>
    </row>
    <row r="3" spans="1:15" ht="24.75" customHeight="1">
      <c r="A3" s="112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8" t="s">
        <v>0</v>
      </c>
      <c r="N3" s="112"/>
      <c r="O3" s="84"/>
    </row>
    <row r="4" spans="1:15" ht="24.75" customHeight="1">
      <c r="A4" s="112"/>
      <c r="C4" s="9" t="s">
        <v>375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/>
      <c r="K4" s="11">
        <v>0</v>
      </c>
      <c r="N4" s="112"/>
      <c r="O4" s="84"/>
    </row>
    <row r="5" spans="1:15" ht="24.75" customHeight="1" thickBot="1">
      <c r="A5" s="112"/>
      <c r="C5" s="12" t="s">
        <v>376</v>
      </c>
      <c r="D5" s="13">
        <v>0</v>
      </c>
      <c r="E5" s="13">
        <v>0</v>
      </c>
      <c r="F5" s="13">
        <v>0</v>
      </c>
      <c r="G5" s="13">
        <v>0</v>
      </c>
      <c r="H5" s="13">
        <v>3</v>
      </c>
      <c r="I5" s="13" t="s">
        <v>377</v>
      </c>
      <c r="J5" s="13"/>
      <c r="K5" s="14">
        <v>7</v>
      </c>
      <c r="N5" s="112"/>
      <c r="O5" s="84"/>
    </row>
    <row r="6" spans="1:15" ht="13.5">
      <c r="A6" s="112"/>
      <c r="N6" s="112"/>
      <c r="O6" s="84"/>
    </row>
    <row r="7" spans="1:15" ht="13.5">
      <c r="A7" s="112"/>
      <c r="C7" t="s">
        <v>107</v>
      </c>
      <c r="D7" t="s">
        <v>378</v>
      </c>
      <c r="N7" s="112"/>
      <c r="O7" s="84"/>
    </row>
    <row r="8" spans="1:15" ht="13.5">
      <c r="A8" s="112"/>
      <c r="N8" s="112"/>
      <c r="O8" s="84"/>
    </row>
    <row r="9" spans="1:15" ht="13.5">
      <c r="A9" s="112"/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11</v>
      </c>
      <c r="I9" s="1" t="s">
        <v>9</v>
      </c>
      <c r="J9" s="1" t="s">
        <v>13</v>
      </c>
      <c r="K9" s="1" t="s">
        <v>10</v>
      </c>
      <c r="L9" s="1" t="s">
        <v>12</v>
      </c>
      <c r="M9" s="1"/>
      <c r="N9" s="112"/>
      <c r="O9" s="84"/>
    </row>
    <row r="10" spans="1:15" ht="13.5">
      <c r="A10" s="112"/>
      <c r="B10" s="3" t="s">
        <v>27</v>
      </c>
      <c r="C10" s="4" t="s">
        <v>18</v>
      </c>
      <c r="D10">
        <v>3</v>
      </c>
      <c r="E10">
        <v>3</v>
      </c>
      <c r="F10">
        <v>2</v>
      </c>
      <c r="G10">
        <v>2</v>
      </c>
      <c r="H10">
        <v>1</v>
      </c>
      <c r="I10">
        <v>0</v>
      </c>
      <c r="J10">
        <v>0</v>
      </c>
      <c r="K10">
        <v>1</v>
      </c>
      <c r="L10">
        <v>0</v>
      </c>
      <c r="N10" s="112"/>
      <c r="O10" s="84"/>
    </row>
    <row r="11" spans="1:15" ht="13.5">
      <c r="A11" s="112"/>
      <c r="B11" s="3" t="s">
        <v>99</v>
      </c>
      <c r="C11" s="4" t="s">
        <v>62</v>
      </c>
      <c r="D11">
        <v>3</v>
      </c>
      <c r="E11">
        <v>3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N11" s="112"/>
      <c r="O11" s="84"/>
    </row>
    <row r="12" spans="1:15" ht="13.5">
      <c r="A12" s="112"/>
      <c r="B12" s="3" t="s">
        <v>109</v>
      </c>
      <c r="C12" s="4" t="s">
        <v>20</v>
      </c>
      <c r="D12">
        <v>3</v>
      </c>
      <c r="E12">
        <v>3</v>
      </c>
      <c r="F12">
        <v>2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N12" s="112"/>
      <c r="O12" s="84"/>
    </row>
    <row r="13" spans="1:15" ht="13.5">
      <c r="A13" s="112"/>
      <c r="B13" s="3" t="s">
        <v>37</v>
      </c>
      <c r="C13" s="4" t="s">
        <v>21</v>
      </c>
      <c r="D13">
        <v>3</v>
      </c>
      <c r="E13">
        <v>2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N13" s="112"/>
      <c r="O13" s="84"/>
    </row>
    <row r="14" spans="1:15" ht="13.5">
      <c r="A14" s="112"/>
      <c r="B14" s="3" t="s">
        <v>36</v>
      </c>
      <c r="C14" s="4" t="s">
        <v>134</v>
      </c>
      <c r="D14">
        <v>3</v>
      </c>
      <c r="E14">
        <v>2</v>
      </c>
      <c r="F14">
        <v>1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N14" s="112"/>
      <c r="O14" s="84"/>
    </row>
    <row r="15" spans="1:15" ht="13.5">
      <c r="A15" s="112"/>
      <c r="B15" s="3" t="s">
        <v>26</v>
      </c>
      <c r="C15" s="4" t="s">
        <v>262</v>
      </c>
      <c r="D15">
        <v>2</v>
      </c>
      <c r="E15">
        <v>1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N15" s="112"/>
      <c r="O15" s="84"/>
    </row>
    <row r="16" spans="1:15" ht="13.5">
      <c r="A16" s="112"/>
      <c r="B16" s="57" t="s">
        <v>467</v>
      </c>
      <c r="C16" s="4" t="s">
        <v>187</v>
      </c>
      <c r="D16">
        <v>1</v>
      </c>
      <c r="E16">
        <v>1</v>
      </c>
      <c r="F16">
        <v>1</v>
      </c>
      <c r="G16">
        <v>1</v>
      </c>
      <c r="H16">
        <v>1</v>
      </c>
      <c r="I16">
        <v>0</v>
      </c>
      <c r="J16">
        <v>0</v>
      </c>
      <c r="K16">
        <v>0</v>
      </c>
      <c r="L16">
        <v>0</v>
      </c>
      <c r="N16" s="112"/>
      <c r="O16" s="84"/>
    </row>
    <row r="17" spans="1:15" ht="13.5">
      <c r="A17" s="112"/>
      <c r="B17" s="3" t="s">
        <v>24</v>
      </c>
      <c r="C17" s="4" t="s">
        <v>50</v>
      </c>
      <c r="D17">
        <v>3</v>
      </c>
      <c r="E17">
        <v>3</v>
      </c>
      <c r="F17">
        <v>0</v>
      </c>
      <c r="G17">
        <v>0</v>
      </c>
      <c r="H17">
        <v>2</v>
      </c>
      <c r="I17">
        <v>0</v>
      </c>
      <c r="J17">
        <v>0</v>
      </c>
      <c r="K17">
        <v>0</v>
      </c>
      <c r="L17">
        <v>0</v>
      </c>
      <c r="N17" s="112"/>
      <c r="O17" s="84"/>
    </row>
    <row r="18" spans="1:15" ht="13.5">
      <c r="A18" s="112"/>
      <c r="B18" s="3" t="s">
        <v>100</v>
      </c>
      <c r="C18" s="4" t="s">
        <v>337</v>
      </c>
      <c r="D18">
        <v>2</v>
      </c>
      <c r="E18">
        <v>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N18" s="112"/>
      <c r="O18" s="84"/>
    </row>
    <row r="19" spans="1:15" ht="13.5">
      <c r="A19" s="112"/>
      <c r="B19" s="3" t="s">
        <v>100</v>
      </c>
      <c r="C19" s="4" t="s">
        <v>266</v>
      </c>
      <c r="D19">
        <v>1</v>
      </c>
      <c r="E19">
        <v>1</v>
      </c>
      <c r="F19">
        <v>0</v>
      </c>
      <c r="G19">
        <v>1</v>
      </c>
      <c r="H19">
        <v>0</v>
      </c>
      <c r="I19">
        <v>0</v>
      </c>
      <c r="J19">
        <v>0</v>
      </c>
      <c r="K19">
        <v>1</v>
      </c>
      <c r="L19">
        <v>0</v>
      </c>
      <c r="N19" s="112"/>
      <c r="O19" s="84"/>
    </row>
    <row r="20" spans="1:15" ht="13.5">
      <c r="A20" s="112"/>
      <c r="B20" s="3" t="s">
        <v>25</v>
      </c>
      <c r="C20" s="4" t="s">
        <v>348</v>
      </c>
      <c r="D20">
        <v>3</v>
      </c>
      <c r="E20">
        <v>3</v>
      </c>
      <c r="F20">
        <v>2</v>
      </c>
      <c r="G20">
        <v>1</v>
      </c>
      <c r="H20">
        <v>1</v>
      </c>
      <c r="I20">
        <v>0</v>
      </c>
      <c r="J20">
        <v>0</v>
      </c>
      <c r="K20">
        <v>0</v>
      </c>
      <c r="L20">
        <v>0</v>
      </c>
      <c r="N20" s="112"/>
      <c r="O20" s="84"/>
    </row>
    <row r="21" spans="1:15" ht="13.5">
      <c r="A21" s="112"/>
      <c r="B21" s="3"/>
      <c r="C21" s="4"/>
      <c r="N21" s="112"/>
      <c r="O21" s="84"/>
    </row>
    <row r="22" spans="1:15" ht="13.5">
      <c r="A22" s="112"/>
      <c r="B22" s="3"/>
      <c r="C22" s="4" t="s">
        <v>281</v>
      </c>
      <c r="D22" s="1" t="s">
        <v>284</v>
      </c>
      <c r="E22" s="1" t="s">
        <v>285</v>
      </c>
      <c r="F22" s="1" t="s">
        <v>5</v>
      </c>
      <c r="G22" s="1" t="s">
        <v>7</v>
      </c>
      <c r="H22" s="1" t="s">
        <v>9</v>
      </c>
      <c r="I22" s="1" t="s">
        <v>13</v>
      </c>
      <c r="J22" s="1" t="s">
        <v>282</v>
      </c>
      <c r="K22" s="1" t="s">
        <v>283</v>
      </c>
      <c r="L22" s="1" t="s">
        <v>289</v>
      </c>
      <c r="M22" s="1"/>
      <c r="N22" s="112"/>
      <c r="O22" s="84"/>
    </row>
    <row r="23" spans="1:15" ht="13.5">
      <c r="A23" s="112"/>
      <c r="B23" s="3"/>
      <c r="C23" s="4" t="s">
        <v>450</v>
      </c>
      <c r="D23">
        <v>6</v>
      </c>
      <c r="E23">
        <v>73</v>
      </c>
      <c r="F23">
        <v>19</v>
      </c>
      <c r="G23">
        <v>0</v>
      </c>
      <c r="H23">
        <v>2</v>
      </c>
      <c r="I23">
        <v>7</v>
      </c>
      <c r="J23">
        <v>0</v>
      </c>
      <c r="K23">
        <v>0</v>
      </c>
      <c r="L23">
        <v>0</v>
      </c>
      <c r="N23" s="112"/>
      <c r="O23" s="84"/>
    </row>
    <row r="24" spans="1:15" ht="13.5">
      <c r="A24" s="112"/>
      <c r="N24" s="112"/>
      <c r="O24" s="84"/>
    </row>
    <row r="25" spans="1:16" ht="9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ht="14.25" thickBot="1">
      <c r="A26" s="112"/>
      <c r="B26" t="s">
        <v>379</v>
      </c>
      <c r="N26" s="112"/>
      <c r="P26" s="84"/>
    </row>
    <row r="27" spans="1:15" ht="24.75" customHeight="1">
      <c r="A27" s="112"/>
      <c r="C27" s="6"/>
      <c r="D27" s="7">
        <v>1</v>
      </c>
      <c r="E27" s="7">
        <v>2</v>
      </c>
      <c r="F27" s="7">
        <v>3</v>
      </c>
      <c r="G27" s="7">
        <v>4</v>
      </c>
      <c r="H27" s="7">
        <v>5</v>
      </c>
      <c r="I27" s="7">
        <v>6</v>
      </c>
      <c r="J27" s="7">
        <v>7</v>
      </c>
      <c r="K27" s="8" t="s">
        <v>0</v>
      </c>
      <c r="N27" s="112"/>
      <c r="O27" s="84"/>
    </row>
    <row r="28" spans="1:15" ht="24.75" customHeight="1">
      <c r="A28" s="112"/>
      <c r="C28" s="9" t="s">
        <v>381</v>
      </c>
      <c r="D28" s="10">
        <v>0</v>
      </c>
      <c r="E28" s="10">
        <v>2</v>
      </c>
      <c r="F28" s="10">
        <v>3</v>
      </c>
      <c r="G28" s="10">
        <v>0</v>
      </c>
      <c r="H28" s="10">
        <v>0</v>
      </c>
      <c r="I28" s="10">
        <v>0</v>
      </c>
      <c r="J28" s="10"/>
      <c r="K28" s="11">
        <v>5</v>
      </c>
      <c r="N28" s="112"/>
      <c r="O28" s="84"/>
    </row>
    <row r="29" spans="1:15" ht="24.75" customHeight="1" thickBot="1">
      <c r="A29" s="112"/>
      <c r="C29" s="12" t="s">
        <v>376</v>
      </c>
      <c r="D29" s="13">
        <v>0</v>
      </c>
      <c r="E29" s="13">
        <v>2</v>
      </c>
      <c r="F29" s="13">
        <v>0</v>
      </c>
      <c r="G29" s="13">
        <v>0</v>
      </c>
      <c r="H29" s="13">
        <v>0</v>
      </c>
      <c r="I29" s="13" t="s">
        <v>377</v>
      </c>
      <c r="J29" s="13"/>
      <c r="K29" s="14">
        <v>6</v>
      </c>
      <c r="N29" s="112"/>
      <c r="O29" s="84"/>
    </row>
    <row r="30" spans="1:15" ht="13.5">
      <c r="A30" s="112"/>
      <c r="N30" s="112"/>
      <c r="O30" s="84"/>
    </row>
    <row r="31" spans="1:15" ht="13.5">
      <c r="A31" s="112"/>
      <c r="C31" t="s">
        <v>107</v>
      </c>
      <c r="D31" t="s">
        <v>382</v>
      </c>
      <c r="N31" s="112"/>
      <c r="O31" s="84"/>
    </row>
    <row r="32" spans="1:15" ht="13.5">
      <c r="A32" s="112"/>
      <c r="N32" s="112"/>
      <c r="O32" s="84"/>
    </row>
    <row r="33" spans="1:15" ht="13.5">
      <c r="A33" s="112"/>
      <c r="C33" s="1" t="s">
        <v>4</v>
      </c>
      <c r="D33" s="1" t="s">
        <v>5</v>
      </c>
      <c r="E33" s="1" t="s">
        <v>6</v>
      </c>
      <c r="F33" s="1" t="s">
        <v>7</v>
      </c>
      <c r="G33" s="1" t="s">
        <v>8</v>
      </c>
      <c r="H33" s="1" t="s">
        <v>11</v>
      </c>
      <c r="I33" s="1" t="s">
        <v>9</v>
      </c>
      <c r="J33" s="1" t="s">
        <v>13</v>
      </c>
      <c r="K33" s="1" t="s">
        <v>10</v>
      </c>
      <c r="L33" s="1" t="s">
        <v>12</v>
      </c>
      <c r="M33" s="1"/>
      <c r="N33" s="112"/>
      <c r="O33" s="84"/>
    </row>
    <row r="34" spans="1:15" ht="13.5">
      <c r="A34" s="112"/>
      <c r="B34" s="3" t="s">
        <v>24</v>
      </c>
      <c r="C34" s="4" t="s">
        <v>384</v>
      </c>
      <c r="D34">
        <v>3</v>
      </c>
      <c r="E34">
        <v>2</v>
      </c>
      <c r="F34">
        <v>0</v>
      </c>
      <c r="G34">
        <v>0</v>
      </c>
      <c r="H34">
        <v>0</v>
      </c>
      <c r="I34">
        <v>1</v>
      </c>
      <c r="J34">
        <v>1</v>
      </c>
      <c r="K34">
        <v>1</v>
      </c>
      <c r="L34">
        <v>2</v>
      </c>
      <c r="N34" s="112"/>
      <c r="O34" s="84"/>
    </row>
    <row r="35" spans="1:15" ht="13.5">
      <c r="A35" s="112"/>
      <c r="B35" s="3" t="s">
        <v>25</v>
      </c>
      <c r="C35" s="4" t="s">
        <v>88</v>
      </c>
      <c r="D35">
        <v>3</v>
      </c>
      <c r="E35">
        <v>3</v>
      </c>
      <c r="F35">
        <v>0</v>
      </c>
      <c r="G35">
        <v>0</v>
      </c>
      <c r="H35">
        <v>1</v>
      </c>
      <c r="I35">
        <v>0</v>
      </c>
      <c r="J35">
        <v>1</v>
      </c>
      <c r="K35">
        <v>0</v>
      </c>
      <c r="L35">
        <v>0</v>
      </c>
      <c r="N35" s="112"/>
      <c r="O35" s="84"/>
    </row>
    <row r="36" spans="1:15" ht="13.5">
      <c r="A36" s="112"/>
      <c r="B36" s="3" t="s">
        <v>383</v>
      </c>
      <c r="C36" s="4" t="s">
        <v>385</v>
      </c>
      <c r="D36">
        <v>3</v>
      </c>
      <c r="E36">
        <v>2</v>
      </c>
      <c r="F36">
        <v>0</v>
      </c>
      <c r="G36">
        <v>0</v>
      </c>
      <c r="H36">
        <v>1</v>
      </c>
      <c r="I36">
        <v>1</v>
      </c>
      <c r="J36">
        <v>0</v>
      </c>
      <c r="K36">
        <v>0</v>
      </c>
      <c r="L36">
        <v>2</v>
      </c>
      <c r="N36" s="112"/>
      <c r="O36" s="84"/>
    </row>
    <row r="37" spans="1:15" ht="13.5">
      <c r="A37" s="112"/>
      <c r="B37" s="3" t="s">
        <v>37</v>
      </c>
      <c r="C37" s="4" t="s">
        <v>21</v>
      </c>
      <c r="D37">
        <v>3</v>
      </c>
      <c r="E37">
        <v>1</v>
      </c>
      <c r="F37">
        <v>0</v>
      </c>
      <c r="G37">
        <v>0</v>
      </c>
      <c r="H37">
        <v>2</v>
      </c>
      <c r="I37">
        <v>2</v>
      </c>
      <c r="J37">
        <v>0</v>
      </c>
      <c r="K37">
        <v>2</v>
      </c>
      <c r="L37">
        <v>1</v>
      </c>
      <c r="N37" s="112"/>
      <c r="O37" s="84"/>
    </row>
    <row r="38" spans="1:15" ht="13.5">
      <c r="A38" s="112"/>
      <c r="B38" s="3" t="s">
        <v>23</v>
      </c>
      <c r="C38" s="4" t="s">
        <v>116</v>
      </c>
      <c r="D38">
        <v>3</v>
      </c>
      <c r="E38">
        <v>1</v>
      </c>
      <c r="F38">
        <v>1</v>
      </c>
      <c r="G38">
        <v>1</v>
      </c>
      <c r="H38">
        <v>2</v>
      </c>
      <c r="I38">
        <v>2</v>
      </c>
      <c r="J38">
        <v>0</v>
      </c>
      <c r="K38">
        <v>1</v>
      </c>
      <c r="L38">
        <v>0</v>
      </c>
      <c r="N38" s="112"/>
      <c r="O38" s="84"/>
    </row>
    <row r="39" spans="1:15" ht="13.5">
      <c r="A39" s="112"/>
      <c r="B39" s="3" t="s">
        <v>27</v>
      </c>
      <c r="C39" s="4" t="s">
        <v>386</v>
      </c>
      <c r="D39">
        <v>3</v>
      </c>
      <c r="E39">
        <v>3</v>
      </c>
      <c r="F39">
        <v>0</v>
      </c>
      <c r="G39">
        <v>2</v>
      </c>
      <c r="H39">
        <v>0</v>
      </c>
      <c r="I39">
        <v>0</v>
      </c>
      <c r="J39">
        <v>1</v>
      </c>
      <c r="K39">
        <v>0</v>
      </c>
      <c r="L39">
        <v>0</v>
      </c>
      <c r="N39" s="112"/>
      <c r="O39" s="84"/>
    </row>
    <row r="40" spans="1:15" ht="13.5">
      <c r="A40" s="112"/>
      <c r="B40" s="3" t="s">
        <v>36</v>
      </c>
      <c r="C40" s="4" t="s">
        <v>118</v>
      </c>
      <c r="D40">
        <v>3</v>
      </c>
      <c r="E40">
        <v>3</v>
      </c>
      <c r="F40">
        <v>0</v>
      </c>
      <c r="G40">
        <v>1</v>
      </c>
      <c r="H40">
        <v>0</v>
      </c>
      <c r="I40">
        <v>0</v>
      </c>
      <c r="J40">
        <v>2</v>
      </c>
      <c r="K40">
        <v>0</v>
      </c>
      <c r="L40">
        <v>2</v>
      </c>
      <c r="N40" s="112"/>
      <c r="O40" s="84"/>
    </row>
    <row r="41" spans="1:15" ht="13.5">
      <c r="A41" s="112"/>
      <c r="B41" s="3" t="s">
        <v>26</v>
      </c>
      <c r="C41" s="4" t="s">
        <v>319</v>
      </c>
      <c r="D41">
        <v>1</v>
      </c>
      <c r="E41">
        <v>1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N41" s="112"/>
      <c r="O41" s="84"/>
    </row>
    <row r="42" spans="1:15" ht="13.5">
      <c r="A42" s="112"/>
      <c r="B42" s="3" t="s">
        <v>26</v>
      </c>
      <c r="C42" s="4" t="s">
        <v>175</v>
      </c>
      <c r="D42">
        <v>1</v>
      </c>
      <c r="E42">
        <v>1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N42" s="112"/>
      <c r="O42" s="84"/>
    </row>
    <row r="43" spans="1:15" ht="13.5">
      <c r="A43" s="112"/>
      <c r="B43" s="3" t="s">
        <v>109</v>
      </c>
      <c r="C43" s="4" t="s">
        <v>387</v>
      </c>
      <c r="D43">
        <v>2</v>
      </c>
      <c r="E43">
        <v>2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N43" s="112"/>
      <c r="O43" s="84"/>
    </row>
    <row r="44" spans="1:15" ht="13.5">
      <c r="A44" s="112"/>
      <c r="B44" s="3"/>
      <c r="C44" s="4"/>
      <c r="N44" s="112"/>
      <c r="O44" s="84"/>
    </row>
    <row r="45" spans="1:15" ht="13.5">
      <c r="A45" s="112"/>
      <c r="B45" s="3"/>
      <c r="C45" s="4" t="s">
        <v>281</v>
      </c>
      <c r="D45" s="1" t="s">
        <v>284</v>
      </c>
      <c r="E45" s="1" t="s">
        <v>285</v>
      </c>
      <c r="F45" s="1" t="s">
        <v>5</v>
      </c>
      <c r="G45" s="1" t="s">
        <v>7</v>
      </c>
      <c r="H45" s="1" t="s">
        <v>9</v>
      </c>
      <c r="I45" s="1" t="s">
        <v>13</v>
      </c>
      <c r="J45" s="1" t="s">
        <v>282</v>
      </c>
      <c r="K45" s="1" t="s">
        <v>283</v>
      </c>
      <c r="L45" s="1" t="s">
        <v>289</v>
      </c>
      <c r="M45" s="1"/>
      <c r="N45" s="112"/>
      <c r="O45" s="84"/>
    </row>
    <row r="46" spans="1:15" ht="13.5">
      <c r="A46" s="112"/>
      <c r="B46" s="3"/>
      <c r="C46" s="4" t="s">
        <v>450</v>
      </c>
      <c r="D46">
        <v>6</v>
      </c>
      <c r="E46">
        <v>107</v>
      </c>
      <c r="F46">
        <v>33</v>
      </c>
      <c r="G46">
        <v>9</v>
      </c>
      <c r="H46">
        <v>5</v>
      </c>
      <c r="I46">
        <v>2</v>
      </c>
      <c r="J46">
        <v>5</v>
      </c>
      <c r="K46">
        <v>4</v>
      </c>
      <c r="L46">
        <v>0</v>
      </c>
      <c r="N46" s="112"/>
      <c r="O46" s="84"/>
    </row>
    <row r="47" spans="1:15" ht="13.5">
      <c r="A47" s="112"/>
      <c r="N47" s="112"/>
      <c r="O47" s="84"/>
    </row>
    <row r="48" spans="1:16" ht="9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ht="14.25" thickBot="1">
      <c r="A49" s="112"/>
      <c r="B49" t="s">
        <v>380</v>
      </c>
      <c r="N49" s="112"/>
      <c r="P49" s="84"/>
    </row>
    <row r="50" spans="1:15" ht="24.75" customHeight="1">
      <c r="A50" s="112"/>
      <c r="C50" s="6"/>
      <c r="D50" s="7">
        <v>1</v>
      </c>
      <c r="E50" s="7">
        <v>2</v>
      </c>
      <c r="F50" s="7">
        <v>3</v>
      </c>
      <c r="G50" s="7">
        <v>4</v>
      </c>
      <c r="H50" s="7">
        <v>5</v>
      </c>
      <c r="I50" s="7">
        <v>6</v>
      </c>
      <c r="J50" s="7">
        <v>7</v>
      </c>
      <c r="K50" s="8" t="s">
        <v>0</v>
      </c>
      <c r="N50" s="112"/>
      <c r="O50" s="84"/>
    </row>
    <row r="51" spans="1:15" ht="24.75" customHeight="1">
      <c r="A51" s="112"/>
      <c r="C51" s="9" t="s">
        <v>388</v>
      </c>
      <c r="D51" s="10">
        <v>0</v>
      </c>
      <c r="E51" s="10">
        <v>0</v>
      </c>
      <c r="F51" s="10">
        <v>1</v>
      </c>
      <c r="G51" s="10">
        <v>0</v>
      </c>
      <c r="H51" s="10">
        <v>0</v>
      </c>
      <c r="I51" s="10">
        <v>0</v>
      </c>
      <c r="J51" s="10">
        <v>0</v>
      </c>
      <c r="K51" s="11">
        <v>1</v>
      </c>
      <c r="N51" s="112"/>
      <c r="O51" s="84"/>
    </row>
    <row r="52" spans="1:15" ht="24.75" customHeight="1" thickBot="1">
      <c r="A52" s="112"/>
      <c r="C52" s="12" t="s">
        <v>376</v>
      </c>
      <c r="D52" s="13">
        <v>2</v>
      </c>
      <c r="E52" s="13">
        <v>0</v>
      </c>
      <c r="F52" s="13">
        <v>1</v>
      </c>
      <c r="G52" s="13">
        <v>0</v>
      </c>
      <c r="H52" s="13">
        <v>0</v>
      </c>
      <c r="I52" s="13">
        <v>0</v>
      </c>
      <c r="J52" s="13" t="s">
        <v>323</v>
      </c>
      <c r="K52" s="14">
        <v>3</v>
      </c>
      <c r="N52" s="112"/>
      <c r="O52" s="84"/>
    </row>
    <row r="53" spans="1:15" ht="13.5">
      <c r="A53" s="112"/>
      <c r="N53" s="112"/>
      <c r="O53" s="84"/>
    </row>
    <row r="54" spans="1:15" ht="13.5">
      <c r="A54" s="112"/>
      <c r="C54" t="s">
        <v>107</v>
      </c>
      <c r="D54" t="s">
        <v>340</v>
      </c>
      <c r="N54" s="112"/>
      <c r="O54" s="84"/>
    </row>
    <row r="55" spans="1:15" ht="13.5">
      <c r="A55" s="112"/>
      <c r="C55" t="s">
        <v>129</v>
      </c>
      <c r="D55" t="s">
        <v>349</v>
      </c>
      <c r="N55" s="112"/>
      <c r="O55" s="84"/>
    </row>
    <row r="56" spans="1:15" ht="13.5">
      <c r="A56" s="112"/>
      <c r="N56" s="112"/>
      <c r="O56" s="84"/>
    </row>
    <row r="57" spans="1:15" ht="13.5">
      <c r="A57" s="112"/>
      <c r="C57" s="1" t="s">
        <v>4</v>
      </c>
      <c r="D57" s="1" t="s">
        <v>5</v>
      </c>
      <c r="E57" s="1" t="s">
        <v>6</v>
      </c>
      <c r="F57" s="1" t="s">
        <v>7</v>
      </c>
      <c r="G57" s="1" t="s">
        <v>8</v>
      </c>
      <c r="H57" s="1" t="s">
        <v>11</v>
      </c>
      <c r="I57" s="1" t="s">
        <v>9</v>
      </c>
      <c r="J57" s="1" t="s">
        <v>13</v>
      </c>
      <c r="K57" s="1" t="s">
        <v>10</v>
      </c>
      <c r="L57" s="1" t="s">
        <v>12</v>
      </c>
      <c r="M57" s="1"/>
      <c r="N57" s="112"/>
      <c r="O57" s="84"/>
    </row>
    <row r="58" spans="1:15" ht="13.5">
      <c r="A58" s="112"/>
      <c r="B58" s="3" t="s">
        <v>27</v>
      </c>
      <c r="C58" s="4" t="s">
        <v>18</v>
      </c>
      <c r="D58">
        <v>4</v>
      </c>
      <c r="E58">
        <v>3</v>
      </c>
      <c r="F58">
        <v>0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N58" s="112"/>
      <c r="O58" s="84"/>
    </row>
    <row r="59" spans="1:15" ht="13.5">
      <c r="A59" s="112"/>
      <c r="B59" s="3" t="s">
        <v>99</v>
      </c>
      <c r="C59" s="4" t="s">
        <v>62</v>
      </c>
      <c r="D59">
        <v>4</v>
      </c>
      <c r="E59">
        <v>2</v>
      </c>
      <c r="F59">
        <v>0</v>
      </c>
      <c r="G59">
        <v>0</v>
      </c>
      <c r="H59">
        <v>0</v>
      </c>
      <c r="I59">
        <v>2</v>
      </c>
      <c r="J59">
        <v>0</v>
      </c>
      <c r="K59">
        <v>0</v>
      </c>
      <c r="L59">
        <v>0</v>
      </c>
      <c r="N59" s="112"/>
      <c r="O59" s="84"/>
    </row>
    <row r="60" spans="1:15" ht="13.5">
      <c r="A60" s="112"/>
      <c r="B60" s="3" t="s">
        <v>36</v>
      </c>
      <c r="C60" s="4" t="s">
        <v>20</v>
      </c>
      <c r="D60">
        <v>4</v>
      </c>
      <c r="E60">
        <v>4</v>
      </c>
      <c r="F60">
        <v>1</v>
      </c>
      <c r="G60">
        <v>1</v>
      </c>
      <c r="H60">
        <v>1</v>
      </c>
      <c r="I60">
        <v>0</v>
      </c>
      <c r="J60">
        <v>0</v>
      </c>
      <c r="K60">
        <v>0</v>
      </c>
      <c r="L60">
        <v>0</v>
      </c>
      <c r="N60" s="112"/>
      <c r="O60" s="84"/>
    </row>
    <row r="61" spans="1:15" ht="13.5">
      <c r="A61" s="112"/>
      <c r="B61" s="3" t="s">
        <v>37</v>
      </c>
      <c r="C61" s="4" t="s">
        <v>21</v>
      </c>
      <c r="D61">
        <v>3</v>
      </c>
      <c r="E61">
        <v>3</v>
      </c>
      <c r="F61">
        <v>2</v>
      </c>
      <c r="G61">
        <v>1</v>
      </c>
      <c r="H61">
        <v>1</v>
      </c>
      <c r="I61">
        <v>0</v>
      </c>
      <c r="J61">
        <v>0</v>
      </c>
      <c r="K61">
        <v>1</v>
      </c>
      <c r="L61">
        <v>0</v>
      </c>
      <c r="N61" s="112"/>
      <c r="O61" s="84"/>
    </row>
    <row r="62" spans="1:15" ht="13.5">
      <c r="A62" s="112"/>
      <c r="B62" s="3" t="s">
        <v>79</v>
      </c>
      <c r="C62" s="4" t="s">
        <v>134</v>
      </c>
      <c r="D62">
        <v>3</v>
      </c>
      <c r="E62">
        <v>2</v>
      </c>
      <c r="F62">
        <v>0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N62" s="112"/>
      <c r="O62" s="84"/>
    </row>
    <row r="63" spans="1:15" ht="13.5">
      <c r="A63" s="112"/>
      <c r="B63" s="3" t="s">
        <v>26</v>
      </c>
      <c r="C63" s="4" t="s">
        <v>262</v>
      </c>
      <c r="D63">
        <v>3</v>
      </c>
      <c r="E63">
        <v>3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N63" s="112"/>
      <c r="O63" s="84"/>
    </row>
    <row r="64" spans="1:15" ht="13.5">
      <c r="A64" s="112"/>
      <c r="B64" s="3" t="s">
        <v>23</v>
      </c>
      <c r="C64" s="4" t="s">
        <v>137</v>
      </c>
      <c r="D64">
        <v>2</v>
      </c>
      <c r="E64">
        <v>2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N64" s="112"/>
      <c r="O64" s="84"/>
    </row>
    <row r="65" spans="1:15" ht="13.5">
      <c r="A65" s="112"/>
      <c r="B65" s="3"/>
      <c r="C65" s="4" t="s">
        <v>269</v>
      </c>
      <c r="D65">
        <v>1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N65" s="112"/>
      <c r="O65" s="84"/>
    </row>
    <row r="66" spans="1:15" ht="13.5">
      <c r="A66" s="112"/>
      <c r="B66" s="3" t="s">
        <v>25</v>
      </c>
      <c r="C66" s="4" t="s">
        <v>16</v>
      </c>
      <c r="D66">
        <v>3</v>
      </c>
      <c r="E66">
        <v>2</v>
      </c>
      <c r="F66">
        <v>1</v>
      </c>
      <c r="G66">
        <v>0</v>
      </c>
      <c r="H66">
        <v>0</v>
      </c>
      <c r="I66">
        <v>1</v>
      </c>
      <c r="J66">
        <v>0</v>
      </c>
      <c r="K66">
        <v>0</v>
      </c>
      <c r="L66">
        <v>1</v>
      </c>
      <c r="N66" s="112"/>
      <c r="O66" s="84"/>
    </row>
    <row r="67" spans="1:15" ht="13.5">
      <c r="A67" s="112"/>
      <c r="B67" s="3" t="s">
        <v>109</v>
      </c>
      <c r="C67" s="4" t="s">
        <v>387</v>
      </c>
      <c r="D67">
        <v>3</v>
      </c>
      <c r="E67">
        <v>2</v>
      </c>
      <c r="F67">
        <v>1</v>
      </c>
      <c r="G67">
        <v>0</v>
      </c>
      <c r="H67">
        <v>1</v>
      </c>
      <c r="I67">
        <v>1</v>
      </c>
      <c r="J67">
        <v>0</v>
      </c>
      <c r="K67">
        <v>0</v>
      </c>
      <c r="L67">
        <v>0</v>
      </c>
      <c r="N67" s="112"/>
      <c r="O67" s="84"/>
    </row>
    <row r="68" spans="1:15" ht="13.5">
      <c r="A68" s="112"/>
      <c r="B68" s="3"/>
      <c r="C68" s="4"/>
      <c r="N68" s="112"/>
      <c r="O68" s="84"/>
    </row>
    <row r="69" spans="1:15" ht="13.5">
      <c r="A69" s="112"/>
      <c r="B69" s="3"/>
      <c r="C69" s="4" t="s">
        <v>281</v>
      </c>
      <c r="D69" s="1" t="s">
        <v>284</v>
      </c>
      <c r="E69" s="1" t="s">
        <v>285</v>
      </c>
      <c r="F69" s="1" t="s">
        <v>5</v>
      </c>
      <c r="G69" s="1" t="s">
        <v>7</v>
      </c>
      <c r="H69" s="1" t="s">
        <v>9</v>
      </c>
      <c r="I69" s="1" t="s">
        <v>13</v>
      </c>
      <c r="J69" s="1" t="s">
        <v>282</v>
      </c>
      <c r="K69" s="1" t="s">
        <v>283</v>
      </c>
      <c r="L69" s="1" t="s">
        <v>289</v>
      </c>
      <c r="M69" s="1"/>
      <c r="N69" s="112"/>
      <c r="O69" s="84"/>
    </row>
    <row r="70" spans="1:15" ht="13.5">
      <c r="A70" s="112"/>
      <c r="B70" s="3"/>
      <c r="C70" s="4" t="s">
        <v>450</v>
      </c>
      <c r="D70">
        <v>7</v>
      </c>
      <c r="E70">
        <v>110</v>
      </c>
      <c r="F70">
        <v>30</v>
      </c>
      <c r="G70">
        <v>2</v>
      </c>
      <c r="H70">
        <v>6</v>
      </c>
      <c r="I70">
        <v>6</v>
      </c>
      <c r="J70">
        <v>1</v>
      </c>
      <c r="K70">
        <v>0</v>
      </c>
      <c r="L70">
        <v>0</v>
      </c>
      <c r="N70" s="112"/>
      <c r="O70" s="84"/>
    </row>
    <row r="71" spans="1:15" ht="13.5">
      <c r="A71" s="112"/>
      <c r="N71" s="112"/>
      <c r="O71" s="84"/>
    </row>
    <row r="72" spans="1:16" ht="9" customHeight="1" thickBo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  <row r="73" spans="2:22" ht="14.25" thickBot="1">
      <c r="B73" s="38" t="s">
        <v>287</v>
      </c>
      <c r="T73" s="132" t="s">
        <v>468</v>
      </c>
      <c r="U73" s="133"/>
      <c r="V73" s="134"/>
    </row>
    <row r="74" spans="2:22" ht="13.5">
      <c r="B74" s="19" t="s">
        <v>221</v>
      </c>
      <c r="C74" s="20" t="s">
        <v>246</v>
      </c>
      <c r="D74" s="20" t="s">
        <v>299</v>
      </c>
      <c r="E74" s="20" t="s">
        <v>5</v>
      </c>
      <c r="F74" s="20" t="s">
        <v>6</v>
      </c>
      <c r="G74" s="20" t="s">
        <v>7</v>
      </c>
      <c r="H74" s="20" t="s">
        <v>8</v>
      </c>
      <c r="I74" s="20" t="s">
        <v>11</v>
      </c>
      <c r="J74" s="20" t="s">
        <v>9</v>
      </c>
      <c r="K74" s="20" t="s">
        <v>13</v>
      </c>
      <c r="L74" s="20" t="s">
        <v>10</v>
      </c>
      <c r="M74" s="20" t="s">
        <v>12</v>
      </c>
      <c r="N74" s="20"/>
      <c r="O74" s="20"/>
      <c r="P74" s="20" t="s">
        <v>247</v>
      </c>
      <c r="Q74" s="20" t="s">
        <v>251</v>
      </c>
      <c r="R74" s="20" t="s">
        <v>252</v>
      </c>
      <c r="S74" s="21" t="s">
        <v>249</v>
      </c>
      <c r="T74" s="120" t="s">
        <v>6</v>
      </c>
      <c r="U74" s="32" t="s">
        <v>7</v>
      </c>
      <c r="V74" s="33" t="s">
        <v>247</v>
      </c>
    </row>
    <row r="75" spans="2:22" ht="13.5">
      <c r="B75" s="22">
        <v>1</v>
      </c>
      <c r="C75" s="23" t="s">
        <v>222</v>
      </c>
      <c r="D75" s="82">
        <v>1</v>
      </c>
      <c r="E75" s="24">
        <f>D39</f>
        <v>3</v>
      </c>
      <c r="F75" s="24">
        <f aca="true" t="shared" si="0" ref="F75:M75">E39</f>
        <v>3</v>
      </c>
      <c r="G75" s="24">
        <f t="shared" si="0"/>
        <v>0</v>
      </c>
      <c r="H75" s="24">
        <f t="shared" si="0"/>
        <v>2</v>
      </c>
      <c r="I75" s="24">
        <f t="shared" si="0"/>
        <v>0</v>
      </c>
      <c r="J75" s="24">
        <f t="shared" si="0"/>
        <v>0</v>
      </c>
      <c r="K75" s="24">
        <f t="shared" si="0"/>
        <v>1</v>
      </c>
      <c r="L75" s="24">
        <f t="shared" si="0"/>
        <v>0</v>
      </c>
      <c r="M75" s="24">
        <f t="shared" si="0"/>
        <v>0</v>
      </c>
      <c r="N75" s="24"/>
      <c r="O75" s="24"/>
      <c r="P75" s="28">
        <f>G75/F75</f>
        <v>0</v>
      </c>
      <c r="Q75" s="24">
        <v>0</v>
      </c>
      <c r="R75" s="24">
        <v>0</v>
      </c>
      <c r="S75" s="27">
        <v>0</v>
      </c>
      <c r="T75" s="22">
        <v>1</v>
      </c>
      <c r="U75" s="24">
        <v>0</v>
      </c>
      <c r="V75" s="131">
        <f>U75/T75</f>
        <v>0</v>
      </c>
    </row>
    <row r="76" spans="2:22" ht="13.5">
      <c r="B76" s="22">
        <v>2</v>
      </c>
      <c r="C76" s="23" t="s">
        <v>223</v>
      </c>
      <c r="D76" s="82">
        <v>3</v>
      </c>
      <c r="E76" s="24">
        <f aca="true" t="shared" si="1" ref="E76:M76">D20+D35+D66</f>
        <v>9</v>
      </c>
      <c r="F76" s="24">
        <f t="shared" si="1"/>
        <v>8</v>
      </c>
      <c r="G76" s="24">
        <f t="shared" si="1"/>
        <v>3</v>
      </c>
      <c r="H76" s="24">
        <f t="shared" si="1"/>
        <v>1</v>
      </c>
      <c r="I76" s="24">
        <f t="shared" si="1"/>
        <v>2</v>
      </c>
      <c r="J76" s="24">
        <f t="shared" si="1"/>
        <v>1</v>
      </c>
      <c r="K76" s="24">
        <f t="shared" si="1"/>
        <v>1</v>
      </c>
      <c r="L76" s="24">
        <f t="shared" si="1"/>
        <v>0</v>
      </c>
      <c r="M76" s="24">
        <f t="shared" si="1"/>
        <v>1</v>
      </c>
      <c r="N76" s="24"/>
      <c r="O76" s="24"/>
      <c r="P76" s="28">
        <f>G76/F76</f>
        <v>0.375</v>
      </c>
      <c r="Q76" s="24">
        <v>0</v>
      </c>
      <c r="R76" s="24">
        <v>0</v>
      </c>
      <c r="S76" s="27">
        <v>0</v>
      </c>
      <c r="T76" s="22">
        <v>2</v>
      </c>
      <c r="U76" s="24">
        <v>1</v>
      </c>
      <c r="V76" s="131">
        <f aca="true" t="shared" si="2" ref="V76:V96">U76/T76</f>
        <v>0.5</v>
      </c>
    </row>
    <row r="77" spans="2:22" ht="13.5">
      <c r="B77" s="22">
        <v>4</v>
      </c>
      <c r="C77" s="23" t="s">
        <v>225</v>
      </c>
      <c r="D77" s="82">
        <v>2</v>
      </c>
      <c r="E77" s="24">
        <f aca="true" t="shared" si="3" ref="E77:M77">D43+D67</f>
        <v>5</v>
      </c>
      <c r="F77" s="24">
        <f t="shared" si="3"/>
        <v>4</v>
      </c>
      <c r="G77" s="24">
        <f t="shared" si="3"/>
        <v>2</v>
      </c>
      <c r="H77" s="24">
        <f t="shared" si="3"/>
        <v>0</v>
      </c>
      <c r="I77" s="24">
        <f t="shared" si="3"/>
        <v>1</v>
      </c>
      <c r="J77" s="24">
        <f t="shared" si="3"/>
        <v>1</v>
      </c>
      <c r="K77" s="24">
        <f t="shared" si="3"/>
        <v>0</v>
      </c>
      <c r="L77" s="24">
        <f t="shared" si="3"/>
        <v>1</v>
      </c>
      <c r="M77" s="24">
        <f t="shared" si="3"/>
        <v>0</v>
      </c>
      <c r="N77" s="24"/>
      <c r="O77" s="24"/>
      <c r="P77" s="28">
        <f>G77/F77</f>
        <v>0.5</v>
      </c>
      <c r="Q77" s="24">
        <v>0</v>
      </c>
      <c r="R77" s="24">
        <v>0</v>
      </c>
      <c r="S77" s="27">
        <v>0</v>
      </c>
      <c r="T77" s="22">
        <v>1</v>
      </c>
      <c r="U77" s="24">
        <v>0</v>
      </c>
      <c r="V77" s="131">
        <f t="shared" si="2"/>
        <v>0</v>
      </c>
    </row>
    <row r="78" spans="2:22" ht="13.5">
      <c r="B78" s="22">
        <v>6</v>
      </c>
      <c r="C78" s="23" t="s">
        <v>226</v>
      </c>
      <c r="D78" s="82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/>
      <c r="O78" s="24"/>
      <c r="P78" s="28">
        <v>0</v>
      </c>
      <c r="Q78" s="24">
        <v>0</v>
      </c>
      <c r="R78" s="24">
        <v>0</v>
      </c>
      <c r="S78" s="27">
        <v>0</v>
      </c>
      <c r="T78" s="22">
        <v>0</v>
      </c>
      <c r="U78" s="24">
        <v>0</v>
      </c>
      <c r="V78" s="131">
        <v>0</v>
      </c>
    </row>
    <row r="79" spans="2:22" ht="13.5">
      <c r="B79" s="22">
        <v>7</v>
      </c>
      <c r="C79" s="23" t="s">
        <v>227</v>
      </c>
      <c r="D79" s="82">
        <v>2</v>
      </c>
      <c r="E79" s="24">
        <f aca="true" t="shared" si="4" ref="E79:M79">D16+D38</f>
        <v>4</v>
      </c>
      <c r="F79" s="24">
        <f t="shared" si="4"/>
        <v>2</v>
      </c>
      <c r="G79" s="24">
        <f t="shared" si="4"/>
        <v>2</v>
      </c>
      <c r="H79" s="24">
        <f t="shared" si="4"/>
        <v>2</v>
      </c>
      <c r="I79" s="24">
        <f t="shared" si="4"/>
        <v>3</v>
      </c>
      <c r="J79" s="24">
        <f t="shared" si="4"/>
        <v>2</v>
      </c>
      <c r="K79" s="24">
        <f t="shared" si="4"/>
        <v>0</v>
      </c>
      <c r="L79" s="24">
        <f t="shared" si="4"/>
        <v>1</v>
      </c>
      <c r="M79" s="24">
        <f t="shared" si="4"/>
        <v>0</v>
      </c>
      <c r="N79" s="24"/>
      <c r="O79" s="24"/>
      <c r="P79" s="28">
        <f>G79/F79</f>
        <v>1</v>
      </c>
      <c r="Q79" s="24">
        <v>0</v>
      </c>
      <c r="R79" s="24">
        <v>0</v>
      </c>
      <c r="S79" s="27">
        <v>0</v>
      </c>
      <c r="T79" s="22">
        <v>1</v>
      </c>
      <c r="U79" s="24">
        <v>1</v>
      </c>
      <c r="V79" s="131">
        <f t="shared" si="2"/>
        <v>1</v>
      </c>
    </row>
    <row r="80" spans="2:22" ht="13.5">
      <c r="B80" s="22">
        <v>8</v>
      </c>
      <c r="C80" s="23" t="s">
        <v>228</v>
      </c>
      <c r="D80" s="82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/>
      <c r="O80" s="24"/>
      <c r="P80" s="28">
        <v>0</v>
      </c>
      <c r="Q80" s="24">
        <v>0</v>
      </c>
      <c r="R80" s="24">
        <v>0</v>
      </c>
      <c r="S80" s="27">
        <v>0</v>
      </c>
      <c r="T80" s="22">
        <v>0</v>
      </c>
      <c r="U80" s="24">
        <v>0</v>
      </c>
      <c r="V80" s="131">
        <v>0</v>
      </c>
    </row>
    <row r="81" spans="2:22" ht="13.5">
      <c r="B81" s="22">
        <v>10</v>
      </c>
      <c r="C81" s="23" t="s">
        <v>230</v>
      </c>
      <c r="D81" s="82">
        <v>2</v>
      </c>
      <c r="E81" s="24">
        <f aca="true" t="shared" si="5" ref="E81:M81">D14+D62</f>
        <v>6</v>
      </c>
      <c r="F81" s="24">
        <f t="shared" si="5"/>
        <v>4</v>
      </c>
      <c r="G81" s="24">
        <f t="shared" si="5"/>
        <v>1</v>
      </c>
      <c r="H81" s="24">
        <f t="shared" si="5"/>
        <v>0</v>
      </c>
      <c r="I81" s="24">
        <f t="shared" si="5"/>
        <v>1</v>
      </c>
      <c r="J81" s="24">
        <f t="shared" si="5"/>
        <v>2</v>
      </c>
      <c r="K81" s="24">
        <f t="shared" si="5"/>
        <v>0</v>
      </c>
      <c r="L81" s="24">
        <f t="shared" si="5"/>
        <v>0</v>
      </c>
      <c r="M81" s="24">
        <f t="shared" si="5"/>
        <v>0</v>
      </c>
      <c r="N81" s="24"/>
      <c r="O81" s="24"/>
      <c r="P81" s="28">
        <f>G81/F81</f>
        <v>0.25</v>
      </c>
      <c r="Q81" s="24">
        <v>0</v>
      </c>
      <c r="R81" s="24">
        <v>0</v>
      </c>
      <c r="S81" s="27">
        <v>0</v>
      </c>
      <c r="T81" s="22">
        <v>0</v>
      </c>
      <c r="U81" s="24">
        <v>0</v>
      </c>
      <c r="V81" s="131">
        <v>0</v>
      </c>
    </row>
    <row r="82" spans="2:22" ht="13.5">
      <c r="B82" s="22">
        <v>11</v>
      </c>
      <c r="C82" s="23" t="s">
        <v>231</v>
      </c>
      <c r="D82" s="82">
        <v>1</v>
      </c>
      <c r="E82" s="24">
        <f>D41</f>
        <v>1</v>
      </c>
      <c r="F82" s="24">
        <f aca="true" t="shared" si="6" ref="F82:M82">E41</f>
        <v>1</v>
      </c>
      <c r="G82" s="24">
        <f t="shared" si="6"/>
        <v>0</v>
      </c>
      <c r="H82" s="24">
        <f t="shared" si="6"/>
        <v>0</v>
      </c>
      <c r="I82" s="24">
        <f t="shared" si="6"/>
        <v>0</v>
      </c>
      <c r="J82" s="24">
        <f t="shared" si="6"/>
        <v>0</v>
      </c>
      <c r="K82" s="24">
        <f t="shared" si="6"/>
        <v>1</v>
      </c>
      <c r="L82" s="24">
        <f t="shared" si="6"/>
        <v>0</v>
      </c>
      <c r="M82" s="24">
        <f t="shared" si="6"/>
        <v>0</v>
      </c>
      <c r="N82" s="24"/>
      <c r="O82" s="24"/>
      <c r="P82" s="28">
        <v>0</v>
      </c>
      <c r="Q82" s="24">
        <v>0</v>
      </c>
      <c r="R82" s="24">
        <v>0</v>
      </c>
      <c r="S82" s="27">
        <v>0</v>
      </c>
      <c r="T82" s="22">
        <v>0</v>
      </c>
      <c r="U82" s="24">
        <v>0</v>
      </c>
      <c r="V82" s="131">
        <v>0</v>
      </c>
    </row>
    <row r="83" spans="2:22" ht="13.5">
      <c r="B83" s="22">
        <v>12</v>
      </c>
      <c r="C83" s="23" t="s">
        <v>232</v>
      </c>
      <c r="D83" s="82">
        <v>2</v>
      </c>
      <c r="E83" s="24">
        <f aca="true" t="shared" si="7" ref="E83:M83">D11+D34+D59</f>
        <v>10</v>
      </c>
      <c r="F83" s="24">
        <f t="shared" si="7"/>
        <v>7</v>
      </c>
      <c r="G83" s="24">
        <f t="shared" si="7"/>
        <v>0</v>
      </c>
      <c r="H83" s="24">
        <f t="shared" si="7"/>
        <v>0</v>
      </c>
      <c r="I83" s="24">
        <f t="shared" si="7"/>
        <v>0</v>
      </c>
      <c r="J83" s="24">
        <f t="shared" si="7"/>
        <v>3</v>
      </c>
      <c r="K83" s="24">
        <f t="shared" si="7"/>
        <v>1</v>
      </c>
      <c r="L83" s="24">
        <f t="shared" si="7"/>
        <v>1</v>
      </c>
      <c r="M83" s="24">
        <f t="shared" si="7"/>
        <v>2</v>
      </c>
      <c r="N83" s="24"/>
      <c r="O83" s="24"/>
      <c r="P83" s="28">
        <f aca="true" t="shared" si="8" ref="P83:P88">G83/F83</f>
        <v>0</v>
      </c>
      <c r="Q83" s="24">
        <v>0</v>
      </c>
      <c r="R83" s="24">
        <v>0</v>
      </c>
      <c r="S83" s="27">
        <v>0</v>
      </c>
      <c r="T83" s="22">
        <v>3</v>
      </c>
      <c r="U83" s="24">
        <v>0</v>
      </c>
      <c r="V83" s="131">
        <f t="shared" si="2"/>
        <v>0</v>
      </c>
    </row>
    <row r="84" spans="2:22" ht="13.5">
      <c r="B84" s="22">
        <v>13</v>
      </c>
      <c r="C84" s="23" t="s">
        <v>233</v>
      </c>
      <c r="D84" s="82">
        <v>2</v>
      </c>
      <c r="E84" s="24">
        <f aca="true" t="shared" si="9" ref="E84:M84">D12+D60</f>
        <v>7</v>
      </c>
      <c r="F84" s="24">
        <f t="shared" si="9"/>
        <v>7</v>
      </c>
      <c r="G84" s="24">
        <f t="shared" si="9"/>
        <v>3</v>
      </c>
      <c r="H84" s="24">
        <f t="shared" si="9"/>
        <v>1</v>
      </c>
      <c r="I84" s="24">
        <f t="shared" si="9"/>
        <v>2</v>
      </c>
      <c r="J84" s="24">
        <f t="shared" si="9"/>
        <v>0</v>
      </c>
      <c r="K84" s="24">
        <f t="shared" si="9"/>
        <v>0</v>
      </c>
      <c r="L84" s="24">
        <f t="shared" si="9"/>
        <v>0</v>
      </c>
      <c r="M84" s="24">
        <f t="shared" si="9"/>
        <v>0</v>
      </c>
      <c r="N84" s="24"/>
      <c r="O84" s="24"/>
      <c r="P84" s="28">
        <f t="shared" si="8"/>
        <v>0.42857142857142855</v>
      </c>
      <c r="Q84" s="24">
        <v>0</v>
      </c>
      <c r="R84" s="24">
        <v>0</v>
      </c>
      <c r="S84" s="27">
        <v>0</v>
      </c>
      <c r="T84" s="22">
        <v>2</v>
      </c>
      <c r="U84" s="24">
        <v>0</v>
      </c>
      <c r="V84" s="131">
        <f t="shared" si="2"/>
        <v>0</v>
      </c>
    </row>
    <row r="85" spans="2:22" ht="13.5">
      <c r="B85" s="22">
        <v>14</v>
      </c>
      <c r="C85" s="23" t="s">
        <v>234</v>
      </c>
      <c r="D85" s="82">
        <v>2</v>
      </c>
      <c r="E85" s="24">
        <f aca="true" t="shared" si="10" ref="E85:M85">D18+D65</f>
        <v>3</v>
      </c>
      <c r="F85" s="24">
        <f t="shared" si="10"/>
        <v>3</v>
      </c>
      <c r="G85" s="24">
        <f t="shared" si="10"/>
        <v>0</v>
      </c>
      <c r="H85" s="24">
        <f t="shared" si="10"/>
        <v>0</v>
      </c>
      <c r="I85" s="24">
        <f t="shared" si="10"/>
        <v>0</v>
      </c>
      <c r="J85" s="24">
        <f t="shared" si="10"/>
        <v>0</v>
      </c>
      <c r="K85" s="24">
        <f t="shared" si="10"/>
        <v>0</v>
      </c>
      <c r="L85" s="24">
        <f t="shared" si="10"/>
        <v>0</v>
      </c>
      <c r="M85" s="24">
        <f t="shared" si="10"/>
        <v>0</v>
      </c>
      <c r="N85" s="24"/>
      <c r="O85" s="24"/>
      <c r="P85" s="28">
        <f t="shared" si="8"/>
        <v>0</v>
      </c>
      <c r="Q85" s="24">
        <v>0</v>
      </c>
      <c r="R85" s="24">
        <v>0</v>
      </c>
      <c r="S85" s="27">
        <v>0</v>
      </c>
      <c r="T85" s="22">
        <v>1</v>
      </c>
      <c r="U85" s="24">
        <v>0</v>
      </c>
      <c r="V85" s="131">
        <f t="shared" si="2"/>
        <v>0</v>
      </c>
    </row>
    <row r="86" spans="2:22" ht="13.5">
      <c r="B86" s="22">
        <v>15</v>
      </c>
      <c r="C86" s="23" t="s">
        <v>235</v>
      </c>
      <c r="D86" s="82">
        <v>2</v>
      </c>
      <c r="E86" s="24">
        <f aca="true" t="shared" si="11" ref="E86:M86">D10+D58</f>
        <v>7</v>
      </c>
      <c r="F86" s="24">
        <f t="shared" si="11"/>
        <v>6</v>
      </c>
      <c r="G86" s="24">
        <f t="shared" si="11"/>
        <v>2</v>
      </c>
      <c r="H86" s="24">
        <f t="shared" si="11"/>
        <v>2</v>
      </c>
      <c r="I86" s="24">
        <f t="shared" si="11"/>
        <v>1</v>
      </c>
      <c r="J86" s="24">
        <f t="shared" si="11"/>
        <v>1</v>
      </c>
      <c r="K86" s="24">
        <f t="shared" si="11"/>
        <v>0</v>
      </c>
      <c r="L86" s="24">
        <f t="shared" si="11"/>
        <v>1</v>
      </c>
      <c r="M86" s="24">
        <f t="shared" si="11"/>
        <v>0</v>
      </c>
      <c r="N86" s="24"/>
      <c r="O86" s="24"/>
      <c r="P86" s="28">
        <f t="shared" si="8"/>
        <v>0.3333333333333333</v>
      </c>
      <c r="Q86" s="24">
        <v>0</v>
      </c>
      <c r="R86" s="24">
        <v>0</v>
      </c>
      <c r="S86" s="27">
        <v>0</v>
      </c>
      <c r="T86" s="22">
        <v>2</v>
      </c>
      <c r="U86" s="24">
        <v>1</v>
      </c>
      <c r="V86" s="131">
        <f t="shared" si="2"/>
        <v>0.5</v>
      </c>
    </row>
    <row r="87" spans="2:22" ht="13.5">
      <c r="B87" s="22">
        <v>16</v>
      </c>
      <c r="C87" s="23" t="s">
        <v>236</v>
      </c>
      <c r="D87" s="82">
        <v>3</v>
      </c>
      <c r="E87" s="24">
        <f aca="true" t="shared" si="12" ref="E87:M87">D13+D37+D61</f>
        <v>9</v>
      </c>
      <c r="F87" s="24">
        <f t="shared" si="12"/>
        <v>6</v>
      </c>
      <c r="G87" s="24">
        <f t="shared" si="12"/>
        <v>2</v>
      </c>
      <c r="H87" s="24">
        <f t="shared" si="12"/>
        <v>1</v>
      </c>
      <c r="I87" s="24">
        <f t="shared" si="12"/>
        <v>3</v>
      </c>
      <c r="J87" s="24">
        <f t="shared" si="12"/>
        <v>3</v>
      </c>
      <c r="K87" s="24">
        <f t="shared" si="12"/>
        <v>0</v>
      </c>
      <c r="L87" s="24">
        <f t="shared" si="12"/>
        <v>3</v>
      </c>
      <c r="M87" s="24">
        <f t="shared" si="12"/>
        <v>1</v>
      </c>
      <c r="N87" s="24"/>
      <c r="O87" s="24"/>
      <c r="P87" s="28">
        <f t="shared" si="8"/>
        <v>0.3333333333333333</v>
      </c>
      <c r="Q87" s="24">
        <v>0</v>
      </c>
      <c r="R87" s="24">
        <v>1</v>
      </c>
      <c r="S87" s="27">
        <v>0</v>
      </c>
      <c r="T87" s="22">
        <v>2</v>
      </c>
      <c r="U87" s="24">
        <v>1</v>
      </c>
      <c r="V87" s="131">
        <f t="shared" si="2"/>
        <v>0.5</v>
      </c>
    </row>
    <row r="88" spans="2:22" ht="13.5">
      <c r="B88" s="22">
        <v>17</v>
      </c>
      <c r="C88" s="23" t="s">
        <v>237</v>
      </c>
      <c r="D88" s="82">
        <v>2</v>
      </c>
      <c r="E88" s="24">
        <f aca="true" t="shared" si="13" ref="E88:M88">D19+D64</f>
        <v>3</v>
      </c>
      <c r="F88" s="24">
        <f t="shared" si="13"/>
        <v>3</v>
      </c>
      <c r="G88" s="24">
        <f t="shared" si="13"/>
        <v>1</v>
      </c>
      <c r="H88" s="24">
        <f t="shared" si="13"/>
        <v>1</v>
      </c>
      <c r="I88" s="24">
        <f t="shared" si="13"/>
        <v>0</v>
      </c>
      <c r="J88" s="24">
        <f t="shared" si="13"/>
        <v>0</v>
      </c>
      <c r="K88" s="24">
        <f t="shared" si="13"/>
        <v>0</v>
      </c>
      <c r="L88" s="24">
        <f t="shared" si="13"/>
        <v>1</v>
      </c>
      <c r="M88" s="24">
        <f t="shared" si="13"/>
        <v>0</v>
      </c>
      <c r="N88" s="24"/>
      <c r="O88" s="24"/>
      <c r="P88" s="28">
        <f t="shared" si="8"/>
        <v>0.3333333333333333</v>
      </c>
      <c r="Q88" s="24">
        <v>0</v>
      </c>
      <c r="R88" s="24">
        <v>0</v>
      </c>
      <c r="S88" s="27">
        <v>0</v>
      </c>
      <c r="T88" s="22">
        <v>1</v>
      </c>
      <c r="U88" s="24">
        <v>0</v>
      </c>
      <c r="V88" s="131">
        <f t="shared" si="2"/>
        <v>0</v>
      </c>
    </row>
    <row r="89" spans="2:22" ht="13.5">
      <c r="B89" s="22">
        <v>18</v>
      </c>
      <c r="C89" s="23" t="s">
        <v>245</v>
      </c>
      <c r="D89" s="82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/>
      <c r="O89" s="24"/>
      <c r="P89" s="28">
        <v>0</v>
      </c>
      <c r="Q89" s="24">
        <v>0</v>
      </c>
      <c r="R89" s="24">
        <v>0</v>
      </c>
      <c r="S89" s="27">
        <v>0</v>
      </c>
      <c r="T89" s="22">
        <v>0</v>
      </c>
      <c r="U89" s="24">
        <v>0</v>
      </c>
      <c r="V89" s="131">
        <v>0</v>
      </c>
    </row>
    <row r="90" spans="2:22" ht="13.5">
      <c r="B90" s="22">
        <v>19</v>
      </c>
      <c r="C90" s="23" t="s">
        <v>238</v>
      </c>
      <c r="D90" s="82">
        <v>3</v>
      </c>
      <c r="E90" s="24">
        <f aca="true" t="shared" si="14" ref="E90:M90">D15+D36+D63</f>
        <v>8</v>
      </c>
      <c r="F90" s="24">
        <f t="shared" si="14"/>
        <v>6</v>
      </c>
      <c r="G90" s="24">
        <f t="shared" si="14"/>
        <v>0</v>
      </c>
      <c r="H90" s="24">
        <f t="shared" si="14"/>
        <v>0</v>
      </c>
      <c r="I90" s="24">
        <f t="shared" si="14"/>
        <v>1</v>
      </c>
      <c r="J90" s="24">
        <f t="shared" si="14"/>
        <v>2</v>
      </c>
      <c r="K90" s="24">
        <f t="shared" si="14"/>
        <v>0</v>
      </c>
      <c r="L90" s="24">
        <f t="shared" si="14"/>
        <v>0</v>
      </c>
      <c r="M90" s="24">
        <f t="shared" si="14"/>
        <v>2</v>
      </c>
      <c r="N90" s="24"/>
      <c r="O90" s="24"/>
      <c r="P90" s="28">
        <f>G90/F90</f>
        <v>0</v>
      </c>
      <c r="Q90" s="24">
        <v>0</v>
      </c>
      <c r="R90" s="24">
        <v>0</v>
      </c>
      <c r="S90" s="27">
        <v>0</v>
      </c>
      <c r="T90" s="22">
        <v>2</v>
      </c>
      <c r="U90" s="24">
        <v>0</v>
      </c>
      <c r="V90" s="131">
        <f t="shared" si="2"/>
        <v>0</v>
      </c>
    </row>
    <row r="91" spans="2:22" ht="13.5">
      <c r="B91" s="22">
        <v>20</v>
      </c>
      <c r="C91" s="23" t="s">
        <v>240</v>
      </c>
      <c r="D91" s="82">
        <v>1</v>
      </c>
      <c r="E91" s="24">
        <f>D40</f>
        <v>3</v>
      </c>
      <c r="F91" s="24">
        <f aca="true" t="shared" si="15" ref="F91:M91">E40</f>
        <v>3</v>
      </c>
      <c r="G91" s="24">
        <f t="shared" si="15"/>
        <v>0</v>
      </c>
      <c r="H91" s="24">
        <f t="shared" si="15"/>
        <v>1</v>
      </c>
      <c r="I91" s="24">
        <f t="shared" si="15"/>
        <v>0</v>
      </c>
      <c r="J91" s="24">
        <f t="shared" si="15"/>
        <v>0</v>
      </c>
      <c r="K91" s="24">
        <f t="shared" si="15"/>
        <v>2</v>
      </c>
      <c r="L91" s="24">
        <f t="shared" si="15"/>
        <v>0</v>
      </c>
      <c r="M91" s="24">
        <f t="shared" si="15"/>
        <v>2</v>
      </c>
      <c r="N91" s="24"/>
      <c r="O91" s="24"/>
      <c r="P91" s="28">
        <f>G91/F91</f>
        <v>0</v>
      </c>
      <c r="Q91" s="24">
        <v>0</v>
      </c>
      <c r="R91" s="24">
        <v>0</v>
      </c>
      <c r="S91" s="27">
        <v>0</v>
      </c>
      <c r="T91" s="22">
        <v>2</v>
      </c>
      <c r="U91" s="24">
        <v>0</v>
      </c>
      <c r="V91" s="131">
        <f t="shared" si="2"/>
        <v>0</v>
      </c>
    </row>
    <row r="92" spans="2:22" ht="13.5">
      <c r="B92" s="22">
        <v>21</v>
      </c>
      <c r="C92" s="23" t="s">
        <v>241</v>
      </c>
      <c r="D92" s="82">
        <v>1</v>
      </c>
      <c r="E92" s="24">
        <f>D42</f>
        <v>1</v>
      </c>
      <c r="F92" s="24">
        <f aca="true" t="shared" si="16" ref="F92:M92">E42</f>
        <v>1</v>
      </c>
      <c r="G92" s="24">
        <f t="shared" si="16"/>
        <v>0</v>
      </c>
      <c r="H92" s="24">
        <f t="shared" si="16"/>
        <v>0</v>
      </c>
      <c r="I92" s="24">
        <f t="shared" si="16"/>
        <v>0</v>
      </c>
      <c r="J92" s="24">
        <f t="shared" si="16"/>
        <v>0</v>
      </c>
      <c r="K92" s="24">
        <f t="shared" si="16"/>
        <v>1</v>
      </c>
      <c r="L92" s="24">
        <f t="shared" si="16"/>
        <v>0</v>
      </c>
      <c r="M92" s="24">
        <f t="shared" si="16"/>
        <v>0</v>
      </c>
      <c r="N92" s="24"/>
      <c r="O92" s="24"/>
      <c r="P92" s="28">
        <f>G92/F92</f>
        <v>0</v>
      </c>
      <c r="Q92" s="24">
        <v>0</v>
      </c>
      <c r="R92" s="24">
        <v>0</v>
      </c>
      <c r="S92" s="27">
        <v>0</v>
      </c>
      <c r="T92" s="22">
        <v>0</v>
      </c>
      <c r="U92" s="24">
        <v>0</v>
      </c>
      <c r="V92" s="131">
        <v>0</v>
      </c>
    </row>
    <row r="93" spans="2:22" ht="13.5">
      <c r="B93" s="22">
        <v>22</v>
      </c>
      <c r="C93" s="23" t="s">
        <v>242</v>
      </c>
      <c r="D93" s="82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/>
      <c r="O93" s="24"/>
      <c r="P93" s="28">
        <v>0</v>
      </c>
      <c r="Q93" s="24">
        <v>0</v>
      </c>
      <c r="R93" s="24">
        <v>0</v>
      </c>
      <c r="S93" s="27">
        <v>0</v>
      </c>
      <c r="T93" s="22">
        <v>0</v>
      </c>
      <c r="U93" s="24">
        <v>0</v>
      </c>
      <c r="V93" s="131">
        <v>0</v>
      </c>
    </row>
    <row r="94" spans="2:22" ht="13.5">
      <c r="B94" s="22">
        <v>23</v>
      </c>
      <c r="C94" s="23" t="s">
        <v>243</v>
      </c>
      <c r="D94" s="82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/>
      <c r="O94" s="24"/>
      <c r="P94" s="28">
        <v>0</v>
      </c>
      <c r="Q94" s="24">
        <v>0</v>
      </c>
      <c r="R94" s="24">
        <v>0</v>
      </c>
      <c r="S94" s="27">
        <v>0</v>
      </c>
      <c r="T94" s="22">
        <v>0</v>
      </c>
      <c r="U94" s="24">
        <v>0</v>
      </c>
      <c r="V94" s="131">
        <v>0</v>
      </c>
    </row>
    <row r="95" spans="2:22" ht="13.5">
      <c r="B95" s="22">
        <v>24</v>
      </c>
      <c r="C95" s="23" t="s">
        <v>244</v>
      </c>
      <c r="D95" s="82">
        <v>1</v>
      </c>
      <c r="E95" s="24">
        <f>D17</f>
        <v>3</v>
      </c>
      <c r="F95" s="24">
        <f aca="true" t="shared" si="17" ref="F95:M95">E17</f>
        <v>3</v>
      </c>
      <c r="G95" s="24">
        <f t="shared" si="17"/>
        <v>0</v>
      </c>
      <c r="H95" s="24">
        <f t="shared" si="17"/>
        <v>0</v>
      </c>
      <c r="I95" s="24">
        <f t="shared" si="17"/>
        <v>2</v>
      </c>
      <c r="J95" s="24">
        <f t="shared" si="17"/>
        <v>0</v>
      </c>
      <c r="K95" s="24">
        <f t="shared" si="17"/>
        <v>0</v>
      </c>
      <c r="L95" s="24">
        <f t="shared" si="17"/>
        <v>0</v>
      </c>
      <c r="M95" s="24">
        <f t="shared" si="17"/>
        <v>0</v>
      </c>
      <c r="N95" s="24"/>
      <c r="O95" s="24"/>
      <c r="P95" s="28">
        <f>G95/F95</f>
        <v>0</v>
      </c>
      <c r="Q95" s="24">
        <v>0</v>
      </c>
      <c r="R95" s="24">
        <v>0</v>
      </c>
      <c r="S95" s="27">
        <v>0</v>
      </c>
      <c r="T95" s="22">
        <v>1</v>
      </c>
      <c r="U95" s="24">
        <v>0</v>
      </c>
      <c r="V95" s="131">
        <f t="shared" si="2"/>
        <v>0</v>
      </c>
    </row>
    <row r="96" spans="2:22" ht="14.25" thickBot="1">
      <c r="B96" s="76">
        <v>25</v>
      </c>
      <c r="C96" s="77" t="s">
        <v>239</v>
      </c>
      <c r="D96" s="86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/>
      <c r="O96" s="25"/>
      <c r="P96" s="31">
        <v>0</v>
      </c>
      <c r="Q96" s="25">
        <v>0</v>
      </c>
      <c r="R96" s="25">
        <v>0</v>
      </c>
      <c r="S96" s="29">
        <v>0</v>
      </c>
      <c r="T96" s="76">
        <v>0</v>
      </c>
      <c r="U96" s="25">
        <v>0</v>
      </c>
      <c r="V96" s="129">
        <v>0</v>
      </c>
    </row>
    <row r="98" ht="14.25" thickBot="1">
      <c r="B98" t="s">
        <v>288</v>
      </c>
    </row>
    <row r="99" spans="2:19" ht="13.5">
      <c r="B99" s="19" t="s">
        <v>221</v>
      </c>
      <c r="C99" s="20" t="s">
        <v>246</v>
      </c>
      <c r="D99" s="20" t="s">
        <v>299</v>
      </c>
      <c r="E99" s="20" t="s">
        <v>284</v>
      </c>
      <c r="F99" s="20" t="s">
        <v>285</v>
      </c>
      <c r="G99" s="20" t="s">
        <v>5</v>
      </c>
      <c r="H99" s="20" t="s">
        <v>7</v>
      </c>
      <c r="I99" s="20" t="s">
        <v>9</v>
      </c>
      <c r="J99" s="20" t="s">
        <v>13</v>
      </c>
      <c r="K99" s="20" t="s">
        <v>282</v>
      </c>
      <c r="L99" s="20" t="s">
        <v>283</v>
      </c>
      <c r="M99" s="20" t="s">
        <v>289</v>
      </c>
      <c r="N99" s="20"/>
      <c r="O99" s="20"/>
      <c r="P99" s="20" t="s">
        <v>286</v>
      </c>
      <c r="Q99" s="20" t="s">
        <v>290</v>
      </c>
      <c r="R99" s="20" t="s">
        <v>291</v>
      </c>
      <c r="S99" s="21" t="s">
        <v>460</v>
      </c>
    </row>
    <row r="100" spans="2:19" ht="14.25" thickBot="1">
      <c r="B100" s="83">
        <v>16</v>
      </c>
      <c r="C100" s="77" t="s">
        <v>236</v>
      </c>
      <c r="D100" s="54">
        <v>3</v>
      </c>
      <c r="E100" s="54">
        <f aca="true" t="shared" si="18" ref="E100:M100">D23+D46+D70</f>
        <v>19</v>
      </c>
      <c r="F100" s="54">
        <f t="shared" si="18"/>
        <v>290</v>
      </c>
      <c r="G100" s="54">
        <f t="shared" si="18"/>
        <v>82</v>
      </c>
      <c r="H100" s="54">
        <f t="shared" si="18"/>
        <v>11</v>
      </c>
      <c r="I100" s="54">
        <f t="shared" si="18"/>
        <v>13</v>
      </c>
      <c r="J100" s="54">
        <f t="shared" si="18"/>
        <v>15</v>
      </c>
      <c r="K100" s="54">
        <f t="shared" si="18"/>
        <v>6</v>
      </c>
      <c r="L100" s="54">
        <f t="shared" si="18"/>
        <v>4</v>
      </c>
      <c r="M100" s="87">
        <f t="shared" si="18"/>
        <v>0</v>
      </c>
      <c r="N100" s="87"/>
      <c r="O100" s="87"/>
      <c r="P100" s="55">
        <f>L100/E100*7</f>
        <v>1.4736842105263157</v>
      </c>
      <c r="Q100" s="54">
        <v>3</v>
      </c>
      <c r="R100" s="54">
        <v>0</v>
      </c>
      <c r="S100" s="56">
        <v>0</v>
      </c>
    </row>
  </sheetData>
  <sheetProtection/>
  <mergeCells count="11">
    <mergeCell ref="T73:V73"/>
    <mergeCell ref="A1:P1"/>
    <mergeCell ref="A25:P25"/>
    <mergeCell ref="A48:P48"/>
    <mergeCell ref="A26:A47"/>
    <mergeCell ref="A49:A71"/>
    <mergeCell ref="A72:P72"/>
    <mergeCell ref="A2:A24"/>
    <mergeCell ref="N49:N71"/>
    <mergeCell ref="N26:N47"/>
    <mergeCell ref="N2:N24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B40"/>
  <sheetViews>
    <sheetView tabSelected="1" zoomScale="85" zoomScaleNormal="85" zoomScalePageLayoutView="0" workbookViewId="0" topLeftCell="A1">
      <selection activeCell="Z15" sqref="Z15"/>
    </sheetView>
  </sheetViews>
  <sheetFormatPr defaultColWidth="9.00390625" defaultRowHeight="13.5"/>
  <cols>
    <col min="1" max="1" width="1.625" style="0" customWidth="1"/>
    <col min="2" max="2" width="5.625" style="0" customWidth="1"/>
    <col min="4" max="13" width="5.625" style="0" customWidth="1"/>
    <col min="15" max="18" width="5.625" style="0" customWidth="1"/>
    <col min="22" max="23" width="5.625" style="0" customWidth="1"/>
    <col min="24" max="24" width="9.00390625" style="0" customWidth="1"/>
  </cols>
  <sheetData>
    <row r="1" ht="14.25" thickBot="1"/>
    <row r="2" spans="2:24" ht="14.25" thickBot="1">
      <c r="B2" t="s">
        <v>399</v>
      </c>
      <c r="V2" s="132" t="s">
        <v>468</v>
      </c>
      <c r="W2" s="133"/>
      <c r="X2" s="134"/>
    </row>
    <row r="3" spans="2:26" ht="13.5">
      <c r="B3" s="90" t="s">
        <v>221</v>
      </c>
      <c r="C3" s="32" t="s">
        <v>246</v>
      </c>
      <c r="D3" s="32" t="s">
        <v>299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11</v>
      </c>
      <c r="J3" s="32" t="s">
        <v>9</v>
      </c>
      <c r="K3" s="32" t="s">
        <v>13</v>
      </c>
      <c r="L3" s="32" t="s">
        <v>10</v>
      </c>
      <c r="M3" s="32" t="s">
        <v>12</v>
      </c>
      <c r="N3" s="32" t="s">
        <v>247</v>
      </c>
      <c r="O3" s="32" t="s">
        <v>251</v>
      </c>
      <c r="P3" s="32" t="s">
        <v>252</v>
      </c>
      <c r="Q3" s="32" t="s">
        <v>249</v>
      </c>
      <c r="R3" s="32" t="s">
        <v>255</v>
      </c>
      <c r="S3" s="32" t="s">
        <v>257</v>
      </c>
      <c r="T3" s="32" t="s">
        <v>256</v>
      </c>
      <c r="U3" s="33" t="s">
        <v>258</v>
      </c>
      <c r="V3" s="120" t="s">
        <v>6</v>
      </c>
      <c r="W3" s="20" t="s">
        <v>7</v>
      </c>
      <c r="X3" s="21" t="s">
        <v>247</v>
      </c>
      <c r="Y3" s="39"/>
      <c r="Z3" s="40"/>
    </row>
    <row r="4" spans="2:26" ht="13.5">
      <c r="B4" s="91">
        <v>1</v>
      </c>
      <c r="C4" s="59" t="s">
        <v>222</v>
      </c>
      <c r="D4" s="88">
        <f>'学童（春）'!D73+'新所沢リーグ(春）'!D136+'所沢市'!D30+'Jr.T'!D82+'新所沢リーグ（秋）'!D154+'学童（秋）'!D76+'Jr.リーグ'!D133+'関団連'!D75</f>
        <v>18</v>
      </c>
      <c r="E4" s="71">
        <f>'所沢市'!E30+'新所沢リーグ(春）'!E136+'Jr.T'!E82+'新所沢リーグ（秋）'!E154+'関団連'!E75+'Jr.リーグ'!E133</f>
        <v>38</v>
      </c>
      <c r="F4" s="71">
        <f>'所沢市'!F30+'新所沢リーグ(春）'!F136+'Jr.T'!F82+'新所沢リーグ（秋）'!F154+'関団連'!F75+'Jr.リーグ'!F133</f>
        <v>33</v>
      </c>
      <c r="G4" s="71">
        <f>'所沢市'!G30+'新所沢リーグ(春）'!G136+'Jr.T'!G82+'新所沢リーグ（秋）'!G154+'関団連'!G75+'Jr.リーグ'!G133</f>
        <v>12</v>
      </c>
      <c r="H4" s="71">
        <f>'所沢市'!H30+'新所沢リーグ(春）'!H136+'Jr.T'!H82+'新所沢リーグ（秋）'!H154+'関団連'!H75+'Jr.リーグ'!H133</f>
        <v>9</v>
      </c>
      <c r="I4" s="71">
        <f>'所沢市'!I30+'新所沢リーグ(春）'!I136+'Jr.T'!I82+'新所沢リーグ（秋）'!I154+'関団連'!I75+'Jr.リーグ'!I133</f>
        <v>17</v>
      </c>
      <c r="J4" s="71">
        <f>'所沢市'!J30+'新所沢リーグ(春）'!J136+'Jr.T'!J82+'新所沢リーグ（秋）'!J154+'関団連'!J75+'Jr.リーグ'!J133</f>
        <v>5</v>
      </c>
      <c r="K4" s="71">
        <f>'所沢市'!K30+'新所沢リーグ(春）'!K136+'Jr.T'!K82+'新所沢リーグ（秋）'!K154+'関団連'!K75+'Jr.リーグ'!K133</f>
        <v>9</v>
      </c>
      <c r="L4" s="71">
        <f>'所沢市'!L30+'新所沢リーグ(春）'!L136+'Jr.T'!L82+'新所沢リーグ（秋）'!L154+'関団連'!L75+'Jr.リーグ'!L133</f>
        <v>17</v>
      </c>
      <c r="M4" s="71">
        <f>'所沢市'!M30+'新所沢リーグ(春）'!M136+'Jr.T'!M82+'新所沢リーグ（秋）'!M154+'関団連'!M75+'Jr.リーグ'!M133</f>
        <v>3</v>
      </c>
      <c r="N4" s="92">
        <f>G4/F4</f>
        <v>0.36363636363636365</v>
      </c>
      <c r="O4" s="71">
        <f>'新所沢リーグ(春）'!Q136+'所沢市'!Q30+'Jr.T'!Q82+'新所沢リーグ（秋）'!Q154+'Jr.リーグ'!Q133+'関団連'!Q75</f>
        <v>0</v>
      </c>
      <c r="P4" s="71">
        <f>'新所沢リーグ(春）'!R136+'所沢市'!R30+'Jr.T'!R82+'新所沢リーグ（秋）'!R154+'Jr.リーグ'!R133+'関団連'!R75</f>
        <v>0</v>
      </c>
      <c r="Q4" s="71">
        <f>'新所沢リーグ(春）'!S136+'所沢市'!S30+'Jr.T'!S82+'新所沢リーグ（秋）'!S154+'Jr.リーグ'!S133+'関団連'!S75</f>
        <v>2</v>
      </c>
      <c r="R4" s="71">
        <f aca="true" t="shared" si="0" ref="R4:R27">G4+Q4+P4*2+O4*3</f>
        <v>14</v>
      </c>
      <c r="S4" s="92">
        <f aca="true" t="shared" si="1" ref="S4:S27">R4/F4</f>
        <v>0.42424242424242425</v>
      </c>
      <c r="T4" s="92">
        <f>(G4+J4)/(F4+J4)</f>
        <v>0.4473684210526316</v>
      </c>
      <c r="U4" s="93">
        <f>S4+T4</f>
        <v>0.8716108452950558</v>
      </c>
      <c r="V4" s="22">
        <f>'学童（春）'!T73+'新所沢リーグ(春）'!T136+'所沢市'!T30+'Jr.T'!T82+'新所沢リーグ（秋）'!T154+'学童（秋）'!T76+'Jr.リーグ'!T133+'関団連'!T75</f>
        <v>22</v>
      </c>
      <c r="W4" s="24">
        <f>'学童（春）'!U73+'新所沢リーグ(春）'!U136+'所沢市'!U30+'Jr.T'!U82+'新所沢リーグ（秋）'!U154+'学童（秋）'!U76+'Jr.リーグ'!U133+'関団連'!U75</f>
        <v>9</v>
      </c>
      <c r="X4" s="131">
        <f>W4/V4</f>
        <v>0.4090909090909091</v>
      </c>
      <c r="Y4" s="41"/>
      <c r="Z4" s="42"/>
    </row>
    <row r="5" spans="2:26" ht="13.5">
      <c r="B5" s="91">
        <v>2</v>
      </c>
      <c r="C5" s="59" t="s">
        <v>223</v>
      </c>
      <c r="D5" s="88">
        <f>'学童（春）'!D74+'新所沢リーグ(春）'!D137+'所沢市'!D31+'Jr.T'!D83+'新所沢リーグ（秋）'!D155+'学童（秋）'!D77+'Jr.リーグ'!D134+'関団連'!D76</f>
        <v>28</v>
      </c>
      <c r="E5" s="71">
        <f>'学童（春）'!E74+'新所沢リーグ(春）'!E137+'所沢市'!E31+'Jr.T'!E83+'新所沢リーグ（秋）'!E155+'学童（秋）'!E77+'Jr.リーグ'!E134+'関団連'!E76</f>
        <v>66</v>
      </c>
      <c r="F5" s="71">
        <f>'学童（春）'!F74+'新所沢リーグ(春）'!F137+'所沢市'!F31+'Jr.T'!F83+'新所沢リーグ（秋）'!F155+'学童（秋）'!F77+'Jr.リーグ'!F134+'関団連'!F76</f>
        <v>51</v>
      </c>
      <c r="G5" s="71">
        <f>'学童（春）'!G74+'新所沢リーグ(春）'!G137+'所沢市'!G31+'Jr.T'!G83+'新所沢リーグ（秋）'!G155+'学童（秋）'!G77+'Jr.リーグ'!G134+'関団連'!G76</f>
        <v>11</v>
      </c>
      <c r="H5" s="71">
        <f>'学童（春）'!H74+'新所沢リーグ(春）'!H137+'所沢市'!H31+'Jr.T'!H83+'新所沢リーグ（秋）'!H155+'学童（秋）'!H77+'Jr.リーグ'!H134+'関団連'!H76</f>
        <v>12</v>
      </c>
      <c r="I5" s="71">
        <f>'学童（春）'!I74+'新所沢リーグ(春）'!I137+'所沢市'!I31+'Jr.T'!I83+'新所沢リーグ（秋）'!I155+'学童（秋）'!I77+'Jr.リーグ'!I134+'関団連'!I76</f>
        <v>18</v>
      </c>
      <c r="J5" s="71">
        <f>'学童（春）'!J74+'新所沢リーグ(春）'!J137+'所沢市'!J31+'Jr.T'!J83+'新所沢リーグ（秋）'!J155+'学童（秋）'!J77+'Jr.リーグ'!J134+'関団連'!J76</f>
        <v>15</v>
      </c>
      <c r="K5" s="71">
        <f>'学童（春）'!K74+'新所沢リーグ(春）'!K137+'所沢市'!K31+'Jr.T'!K83+'新所沢リーグ（秋）'!K155+'学童（秋）'!K77+'Jr.リーグ'!K134+'関団連'!K76</f>
        <v>5</v>
      </c>
      <c r="L5" s="71">
        <f>'学童（春）'!L74+'新所沢リーグ(春）'!L137+'所沢市'!L31+'Jr.T'!L83+'新所沢リーグ（秋）'!L155+'学童（秋）'!L77+'Jr.リーグ'!L134+'関団連'!L76</f>
        <v>18</v>
      </c>
      <c r="M5" s="71">
        <f>'学童（春）'!M74+'新所沢リーグ(春）'!M137+'所沢市'!M31+'Jr.T'!M83+'新所沢リーグ（秋）'!M155+'学童（秋）'!M77+'Jr.リーグ'!M134+'関団連'!M76</f>
        <v>7</v>
      </c>
      <c r="N5" s="92">
        <f aca="true" t="shared" si="2" ref="N5:N27">G5/F5</f>
        <v>0.21568627450980393</v>
      </c>
      <c r="O5" s="71">
        <f>'新所沢リーグ(春）'!Q137+'所沢市'!Q31+'Jr.T'!Q83+'新所沢リーグ（秋）'!Q155+'学童（春）'!Q74+'学童（秋）'!Q77+'Jr.リーグ'!Q134+'関団連'!Q76</f>
        <v>0</v>
      </c>
      <c r="P5" s="71">
        <f>'新所沢リーグ(春）'!R137+'所沢市'!R31+'Jr.T'!R83+'新所沢リーグ（秋）'!R155+'学童（春）'!R74+'学童（秋）'!R77+'Jr.リーグ'!R134+'関団連'!R76</f>
        <v>0</v>
      </c>
      <c r="Q5" s="71">
        <f>'新所沢リーグ(春）'!S137+'所沢市'!S31+'Jr.T'!S83+'新所沢リーグ（秋）'!S155+'学童（春）'!S74+'学童（秋）'!S77+'Jr.リーグ'!S134+'関団連'!S76</f>
        <v>0</v>
      </c>
      <c r="R5" s="71">
        <f t="shared" si="0"/>
        <v>11</v>
      </c>
      <c r="S5" s="92">
        <f t="shared" si="1"/>
        <v>0.21568627450980393</v>
      </c>
      <c r="T5" s="92">
        <f>(G5+J5)/(F5+J5)</f>
        <v>0.3939393939393939</v>
      </c>
      <c r="U5" s="93">
        <f aca="true" t="shared" si="3" ref="U5:U27">S5+T5</f>
        <v>0.6096256684491979</v>
      </c>
      <c r="V5" s="22">
        <f>'学童（春）'!T74+'新所沢リーグ(春）'!T137+'所沢市'!T31+'Jr.T'!T83+'新所沢リーグ（秋）'!T155+'学童（秋）'!T77+'Jr.リーグ'!T134+'関団連'!T76</f>
        <v>25</v>
      </c>
      <c r="W5" s="24">
        <f>'学童（春）'!U74+'新所沢リーグ(春）'!U137+'所沢市'!U31+'Jr.T'!U83+'新所沢リーグ（秋）'!U155+'学童（秋）'!U77+'Jr.リーグ'!U134+'関団連'!U76</f>
        <v>6</v>
      </c>
      <c r="X5" s="131">
        <f>W5/V5</f>
        <v>0.24</v>
      </c>
      <c r="Y5" s="41"/>
      <c r="Z5" s="42"/>
    </row>
    <row r="6" spans="2:26" ht="13.5">
      <c r="B6" s="94">
        <v>3</v>
      </c>
      <c r="C6" s="60" t="s">
        <v>224</v>
      </c>
      <c r="D6" s="89">
        <f>'学童（春）'!D75+'新所沢リーグ(春）'!D138+'所沢市'!D32+'Jr.T'!D84</f>
        <v>7</v>
      </c>
      <c r="E6" s="89">
        <f>'新所沢リーグ(春）'!E138+'所沢市'!E32+'Jr.T'!E84</f>
        <v>14</v>
      </c>
      <c r="F6" s="89">
        <f>'新所沢リーグ(春）'!F138+'所沢市'!F32+'Jr.T'!F84</f>
        <v>12</v>
      </c>
      <c r="G6" s="89">
        <v>6</v>
      </c>
      <c r="H6" s="89">
        <f>'新所沢リーグ(春）'!H138+'所沢市'!H32+'Jr.T'!H84</f>
        <v>5</v>
      </c>
      <c r="I6" s="89">
        <f>'新所沢リーグ(春）'!I138+'所沢市'!I32+'Jr.T'!I84</f>
        <v>7</v>
      </c>
      <c r="J6" s="89">
        <f>'新所沢リーグ(春）'!J138+'所沢市'!J32+'Jr.T'!J84</f>
        <v>2</v>
      </c>
      <c r="K6" s="89">
        <f>'新所沢リーグ(春）'!K138+'所沢市'!K32+'Jr.T'!K84</f>
        <v>1</v>
      </c>
      <c r="L6" s="89">
        <f>'新所沢リーグ(春）'!L138+'所沢市'!L32+'Jr.T'!L84</f>
        <v>9</v>
      </c>
      <c r="M6" s="89">
        <f>'新所沢リーグ(春）'!M138+'所沢市'!M32+'Jr.T'!M84</f>
        <v>4</v>
      </c>
      <c r="N6" s="95">
        <f t="shared" si="2"/>
        <v>0.5</v>
      </c>
      <c r="O6" s="89">
        <v>0</v>
      </c>
      <c r="P6" s="89">
        <v>1</v>
      </c>
      <c r="Q6" s="89">
        <v>0</v>
      </c>
      <c r="R6" s="89">
        <f t="shared" si="0"/>
        <v>8</v>
      </c>
      <c r="S6" s="95">
        <f t="shared" si="1"/>
        <v>0.6666666666666666</v>
      </c>
      <c r="T6" s="95">
        <f>(G6+J6)/(E6+J6)</f>
        <v>0.5</v>
      </c>
      <c r="U6" s="136">
        <f t="shared" si="3"/>
        <v>1.1666666666666665</v>
      </c>
      <c r="V6" s="114">
        <f>'学童（春）'!T75+'新所沢リーグ(春）'!T138+'所沢市'!T32+'Jr.T'!T84</f>
        <v>6</v>
      </c>
      <c r="W6" s="116">
        <f>'学童（春）'!U75+'新所沢リーグ(春）'!U138+'所沢市'!U32+'Jr.T'!U84</f>
        <v>3</v>
      </c>
      <c r="X6" s="127">
        <f aca="true" t="shared" si="4" ref="X6:X27">W6/V6</f>
        <v>0.5</v>
      </c>
      <c r="Y6" s="43"/>
      <c r="Z6" s="44"/>
    </row>
    <row r="7" spans="2:26" ht="13.5">
      <c r="B7" s="91">
        <v>4</v>
      </c>
      <c r="C7" s="59" t="s">
        <v>225</v>
      </c>
      <c r="D7" s="69">
        <f>'学童（春）'!D76+'新所沢リーグ(春）'!D139+'所沢市'!D33+'Jr.T'!D85+'新所沢リーグ（秋）'!D156+'学童（秋）'!D78+'Jr.リーグ'!D135+'関団連'!D77</f>
        <v>19</v>
      </c>
      <c r="E7" s="71">
        <f>'新所沢リーグ(春）'!E139+'Jr.T'!E85+'新所沢リーグ（秋）'!E156+'関団連'!E77+'Jr.リーグ'!E135</f>
        <v>40</v>
      </c>
      <c r="F7" s="71">
        <f>'新所沢リーグ(春）'!F139+'Jr.T'!F85+'新所沢リーグ（秋）'!F156+'関団連'!F77+'Jr.リーグ'!F135</f>
        <v>34</v>
      </c>
      <c r="G7" s="71">
        <f>'新所沢リーグ(春）'!G139+'Jr.T'!G85+'新所沢リーグ（秋）'!G156+'関団連'!G77+'Jr.リーグ'!G135</f>
        <v>13</v>
      </c>
      <c r="H7" s="71">
        <f>'新所沢リーグ(春）'!H139+'Jr.T'!H85+'新所沢リーグ（秋）'!H156+'関団連'!H77+'Jr.リーグ'!H135</f>
        <v>6</v>
      </c>
      <c r="I7" s="71">
        <f>'新所沢リーグ(春）'!I139+'Jr.T'!I85+'新所沢リーグ（秋）'!I156+'関団連'!I77+'Jr.リーグ'!I135</f>
        <v>13</v>
      </c>
      <c r="J7" s="71">
        <f>'新所沢リーグ(春）'!J139+'Jr.T'!J85+'新所沢リーグ（秋）'!J156+'関団連'!J77+'Jr.リーグ'!J135</f>
        <v>6</v>
      </c>
      <c r="K7" s="71">
        <f>'新所沢リーグ(春）'!K139+'Jr.T'!K85+'新所沢リーグ（秋）'!K156+'関団連'!K77+'Jr.リーグ'!K135</f>
        <v>11</v>
      </c>
      <c r="L7" s="71">
        <f>'新所沢リーグ(春）'!L139+'Jr.T'!L85+'新所沢リーグ（秋）'!L156+'関団連'!L77+'Jr.リーグ'!L135</f>
        <v>14</v>
      </c>
      <c r="M7" s="71">
        <f>'新所沢リーグ(春）'!M139+'Jr.T'!M85+'新所沢リーグ（秋）'!M156+'関団連'!M77+'Jr.リーグ'!M135</f>
        <v>7</v>
      </c>
      <c r="N7" s="92">
        <f t="shared" si="2"/>
        <v>0.38235294117647056</v>
      </c>
      <c r="O7" s="71">
        <f>'新所沢リーグ(春）'!Q139+'Jr.T'!Q85+'新所沢リーグ（秋）'!Q156+'Jr.リーグ'!Q135+'関団連'!Q77</f>
        <v>1</v>
      </c>
      <c r="P7" s="71">
        <f>'新所沢リーグ(春）'!R139+'Jr.T'!R85+'新所沢リーグ（秋）'!R156+'Jr.リーグ'!R135+'関団連'!R77</f>
        <v>0</v>
      </c>
      <c r="Q7" s="71">
        <f>'新所沢リーグ(春）'!S139+'Jr.T'!S85+'新所沢リーグ（秋）'!S156+'Jr.リーグ'!S135+'関団連'!S77</f>
        <v>2</v>
      </c>
      <c r="R7" s="71">
        <f t="shared" si="0"/>
        <v>18</v>
      </c>
      <c r="S7" s="92">
        <f t="shared" si="1"/>
        <v>0.5294117647058824</v>
      </c>
      <c r="T7" s="92">
        <f>(G7+J7)/(F7+J7)</f>
        <v>0.475</v>
      </c>
      <c r="U7" s="93">
        <f t="shared" si="3"/>
        <v>1.0044117647058823</v>
      </c>
      <c r="V7" s="22">
        <f>'学童（春）'!T76+'新所沢リーグ(春）'!T139+'所沢市'!T33+'Jr.T'!T85+'新所沢リーグ（秋）'!T156+'学童（秋）'!T78+'Jr.リーグ'!T135+'関団連'!T77</f>
        <v>10</v>
      </c>
      <c r="W7" s="24">
        <f>'学童（春）'!U76+'新所沢リーグ(春）'!U139+'所沢市'!U33+'Jr.T'!U85+'新所沢リーグ（秋）'!U156+'学童（秋）'!U78+'Jr.リーグ'!U135+'関団連'!U77</f>
        <v>3</v>
      </c>
      <c r="X7" s="131">
        <f t="shared" si="4"/>
        <v>0.3</v>
      </c>
      <c r="Y7" s="41"/>
      <c r="Z7" s="42"/>
    </row>
    <row r="8" spans="2:26" ht="13.5">
      <c r="B8" s="91">
        <v>6</v>
      </c>
      <c r="C8" s="59" t="s">
        <v>226</v>
      </c>
      <c r="D8" s="69">
        <f>'学童（春）'!D77+'新所沢リーグ(春）'!D140+'所沢市'!D34+'Jr.T'!D86+'新所沢リーグ（秋）'!D157+'学童（秋）'!D79+'Jr.リーグ'!D136+'関団連'!D78</f>
        <v>20</v>
      </c>
      <c r="E8" s="71">
        <f>'学童（春）'!E77+'新所沢リーグ(春）'!E140+'所沢市'!E34+'Jr.T'!E86+'新所沢リーグ（秋）'!E157+'Jr.リーグ'!E136</f>
        <v>46</v>
      </c>
      <c r="F8" s="71">
        <f>'学童（春）'!F77+'新所沢リーグ(春）'!F140+'所沢市'!F34+'Jr.T'!F86+'新所沢リーグ（秋）'!F157+'Jr.リーグ'!F136</f>
        <v>38</v>
      </c>
      <c r="G8" s="71">
        <f>'学童（春）'!G77+'新所沢リーグ(春）'!G140+'所沢市'!G34+'Jr.T'!G86+'新所沢リーグ（秋）'!G157+'Jr.リーグ'!G136</f>
        <v>9</v>
      </c>
      <c r="H8" s="71">
        <f>'学童（春）'!H77+'新所沢リーグ(春）'!H140+'所沢市'!H34+'Jr.T'!H86+'新所沢リーグ（秋）'!H157+'Jr.リーグ'!H136</f>
        <v>6</v>
      </c>
      <c r="I8" s="71">
        <f>'学童（春）'!I77+'新所沢リーグ(春）'!I140+'所沢市'!I34+'Jr.T'!I86+'新所沢リーグ（秋）'!I157+'Jr.リーグ'!I136</f>
        <v>11</v>
      </c>
      <c r="J8" s="71">
        <f>'学童（春）'!J77+'新所沢リーグ(春）'!J140+'所沢市'!J34+'Jr.T'!J86+'新所沢リーグ（秋）'!J157+'Jr.リーグ'!J136</f>
        <v>8</v>
      </c>
      <c r="K8" s="71">
        <f>'学童（春）'!K77+'新所沢リーグ(春）'!K140+'所沢市'!K34+'Jr.T'!K86+'新所沢リーグ（秋）'!K157+'Jr.リーグ'!K136</f>
        <v>17</v>
      </c>
      <c r="L8" s="71">
        <f>'学童（春）'!L77+'新所沢リーグ(春）'!L140+'所沢市'!L34+'Jr.T'!L86+'新所沢リーグ（秋）'!L157+'Jr.リーグ'!L136</f>
        <v>16</v>
      </c>
      <c r="M8" s="71">
        <f>'学童（春）'!M77+'新所沢リーグ(春）'!M140+'所沢市'!M34+'Jr.T'!M86+'新所沢リーグ（秋）'!M157+'Jr.リーグ'!M136</f>
        <v>7</v>
      </c>
      <c r="N8" s="92">
        <f t="shared" si="2"/>
        <v>0.23684210526315788</v>
      </c>
      <c r="O8" s="71">
        <f>'学童（春）'!Q77+'新所沢リーグ(春）'!Q140+'所沢市'!Q34+'Jr.T'!Q86+'新所沢リーグ（秋）'!Q157+'Jr.リーグ'!Q136+'関団連'!Q78</f>
        <v>0</v>
      </c>
      <c r="P8" s="71">
        <f>'学童（春）'!R77+'新所沢リーグ(春）'!R140+'所沢市'!R34+'Jr.T'!R86+'新所沢リーグ（秋）'!R157+'Jr.リーグ'!R136+'関団連'!R78</f>
        <v>1</v>
      </c>
      <c r="Q8" s="71">
        <f>'学童（春）'!S77+'新所沢リーグ(春）'!S140+'所沢市'!S34+'Jr.T'!S86+'新所沢リーグ（秋）'!S157+'Jr.リーグ'!S136+'関団連'!S78</f>
        <v>1</v>
      </c>
      <c r="R8" s="71">
        <f t="shared" si="0"/>
        <v>12</v>
      </c>
      <c r="S8" s="92">
        <f t="shared" si="1"/>
        <v>0.3157894736842105</v>
      </c>
      <c r="T8" s="92">
        <f>(G8+J8)/(F8+J8)</f>
        <v>0.3695652173913043</v>
      </c>
      <c r="U8" s="93">
        <f t="shared" si="3"/>
        <v>0.6853546910755148</v>
      </c>
      <c r="V8" s="22">
        <f>'学童（春）'!T77+'新所沢リーグ(春）'!T140+'所沢市'!T34+'Jr.T'!T86+'新所沢リーグ（秋）'!T157+'学童（秋）'!T79+'Jr.リーグ'!T136+'関団連'!T78</f>
        <v>22</v>
      </c>
      <c r="W8" s="24">
        <f>'学童（春）'!U77+'新所沢リーグ(春）'!U140+'所沢市'!U34+'Jr.T'!U86+'新所沢リーグ（秋）'!U157+'学童（秋）'!U79+'Jr.リーグ'!U136+'関団連'!U78</f>
        <v>4</v>
      </c>
      <c r="X8" s="131">
        <f t="shared" si="4"/>
        <v>0.18181818181818182</v>
      </c>
      <c r="Y8" s="41"/>
      <c r="Z8" s="42"/>
    </row>
    <row r="9" spans="2:26" ht="13.5">
      <c r="B9" s="91">
        <v>7</v>
      </c>
      <c r="C9" s="59" t="s">
        <v>227</v>
      </c>
      <c r="D9" s="69">
        <f>'学童（春）'!D78+'新所沢リーグ(春）'!D141+'所沢市'!D35+'Jr.T'!D87+'新所沢リーグ（秋）'!D158+'学童（秋）'!D80+'Jr.リーグ'!D137+'関団連'!D79</f>
        <v>18</v>
      </c>
      <c r="E9" s="71">
        <f>'新所沢リーグ(春）'!E141+'所沢市'!E35+'新所沢リーグ（秋）'!E158+'関団連'!E79+'Jr.リーグ'!E137</f>
        <v>42</v>
      </c>
      <c r="F9" s="71">
        <f>'新所沢リーグ(春）'!F141+'所沢市'!F35+'新所沢リーグ（秋）'!F158+'関団連'!F79+'Jr.リーグ'!F137</f>
        <v>35</v>
      </c>
      <c r="G9" s="71">
        <f>'新所沢リーグ(春）'!G141+'所沢市'!G35+'新所沢リーグ（秋）'!G158+'関団連'!G79+'Jr.リーグ'!G137</f>
        <v>15</v>
      </c>
      <c r="H9" s="71">
        <f>'新所沢リーグ(春）'!H141+'所沢市'!H35+'新所沢リーグ（秋）'!H158+'関団連'!H79+'Jr.リーグ'!H137</f>
        <v>22</v>
      </c>
      <c r="I9" s="71">
        <f>'新所沢リーグ(春）'!I141+'所沢市'!I35+'新所沢リーグ（秋）'!I158+'関団連'!I79+'Jr.リーグ'!I137</f>
        <v>15</v>
      </c>
      <c r="J9" s="71">
        <f>'新所沢リーグ(春）'!J141+'所沢市'!J35+'新所沢リーグ（秋）'!J158+'関団連'!J79+'Jr.リーグ'!J137</f>
        <v>7</v>
      </c>
      <c r="K9" s="71">
        <f>'新所沢リーグ(春）'!K141+'所沢市'!K35+'新所沢リーグ（秋）'!K158+'関団連'!K79+'Jr.リーグ'!K137</f>
        <v>8</v>
      </c>
      <c r="L9" s="71">
        <f>'新所沢リーグ(春）'!L141+'所沢市'!L35+'新所沢リーグ（秋）'!L158+'関団連'!L79+'Jr.リーグ'!L137</f>
        <v>12</v>
      </c>
      <c r="M9" s="71">
        <f>'新所沢リーグ(春）'!M141+'所沢市'!M35+'新所沢リーグ（秋）'!M158+'関団連'!M79+'Jr.リーグ'!M137</f>
        <v>3</v>
      </c>
      <c r="N9" s="92">
        <f t="shared" si="2"/>
        <v>0.42857142857142855</v>
      </c>
      <c r="O9" s="71">
        <f>'新所沢リーグ(春）'!Q141+'所沢市'!Q35+'新所沢リーグ（秋）'!Q158+'Jr.リーグ'!Q137+'関団連'!Q79</f>
        <v>1</v>
      </c>
      <c r="P9" s="71">
        <f>'新所沢リーグ(春）'!R141+'所沢市'!R35+'新所沢リーグ（秋）'!R158+'Jr.リーグ'!R137+'関団連'!R79</f>
        <v>1</v>
      </c>
      <c r="Q9" s="71">
        <f>'新所沢リーグ(春）'!S141+'所沢市'!S35+'新所沢リーグ（秋）'!S158+'Jr.リーグ'!S137+'関団連'!S79</f>
        <v>3</v>
      </c>
      <c r="R9" s="71">
        <f t="shared" si="0"/>
        <v>23</v>
      </c>
      <c r="S9" s="92">
        <f t="shared" si="1"/>
        <v>0.6571428571428571</v>
      </c>
      <c r="T9" s="92">
        <f>(G9+J9)/(F9+J9)</f>
        <v>0.5238095238095238</v>
      </c>
      <c r="U9" s="93">
        <f t="shared" si="3"/>
        <v>1.180952380952381</v>
      </c>
      <c r="V9" s="22">
        <f>'学童（春）'!T78+'新所沢リーグ(春）'!T141+'所沢市'!T35+'Jr.T'!T87+'新所沢リーグ（秋）'!T158+'学童（秋）'!T80+'Jr.リーグ'!T137+'関団連'!T79</f>
        <v>23</v>
      </c>
      <c r="W9" s="24">
        <f>'学童（春）'!U78+'新所沢リーグ(春）'!U141+'所沢市'!U35+'Jr.T'!U87+'新所沢リーグ（秋）'!U158+'学童（秋）'!U80+'Jr.リーグ'!U137+'関団連'!U79</f>
        <v>10</v>
      </c>
      <c r="X9" s="131">
        <f t="shared" si="4"/>
        <v>0.43478260869565216</v>
      </c>
      <c r="Y9" s="41"/>
      <c r="Z9" s="42"/>
    </row>
    <row r="10" spans="2:26" ht="13.5">
      <c r="B10" s="91">
        <v>8</v>
      </c>
      <c r="C10" s="59" t="s">
        <v>228</v>
      </c>
      <c r="D10" s="69">
        <f>'学童（春）'!D79+'新所沢リーグ(春）'!D142+'所沢市'!D36+'Jr.T'!D88+'新所沢リーグ（秋）'!D159+'学童（秋）'!D81+'Jr.リーグ'!D138+'関団連'!D80</f>
        <v>24</v>
      </c>
      <c r="E10" s="71">
        <f>'学童（春）'!E79+'新所沢リーグ(春）'!E142+'所沢市'!E36+'Jr.T'!E88+'新所沢リーグ（秋）'!E159+'学童（秋）'!E81+'Jr.リーグ'!E138</f>
        <v>45</v>
      </c>
      <c r="F10" s="71">
        <f>'学童（春）'!F79+'新所沢リーグ(春）'!F142+'所沢市'!F36+'Jr.T'!F88+'新所沢リーグ（秋）'!F159+'学童（秋）'!F81+'Jr.リーグ'!F138</f>
        <v>36</v>
      </c>
      <c r="G10" s="71">
        <f>'学童（春）'!G79+'新所沢リーグ(春）'!G142+'所沢市'!G36+'Jr.T'!G88+'新所沢リーグ（秋）'!G159+'学童（秋）'!G81+'Jr.リーグ'!G138</f>
        <v>11</v>
      </c>
      <c r="H10" s="71">
        <f>'学童（春）'!H79+'新所沢リーグ(春）'!H142+'所沢市'!H36+'Jr.T'!H88+'新所沢リーグ（秋）'!H159+'学童（秋）'!H81+'Jr.リーグ'!H138</f>
        <v>18</v>
      </c>
      <c r="I10" s="71">
        <f>'学童（春）'!I79+'新所沢リーグ(春）'!I142+'所沢市'!I36+'Jr.T'!I88+'新所沢リーグ（秋）'!I159+'学童（秋）'!I81+'Jr.リーグ'!I138</f>
        <v>13</v>
      </c>
      <c r="J10" s="71">
        <f>'学童（春）'!J79+'新所沢リーグ(春）'!J142+'所沢市'!J36+'Jr.T'!J88+'新所沢リーグ（秋）'!J159+'学童（秋）'!J81+'Jr.リーグ'!J138</f>
        <v>9</v>
      </c>
      <c r="K10" s="71">
        <f>'学童（春）'!K79+'新所沢リーグ(春）'!K142+'所沢市'!K36+'Jr.T'!K88+'新所沢リーグ（秋）'!K159+'学童（秋）'!K81+'Jr.リーグ'!K138</f>
        <v>8</v>
      </c>
      <c r="L10" s="71">
        <f>'学童（春）'!L79+'新所沢リーグ(春）'!L142+'所沢市'!L36+'Jr.T'!L88+'新所沢リーグ（秋）'!L159+'学童（秋）'!L81+'Jr.リーグ'!L138</f>
        <v>11</v>
      </c>
      <c r="M10" s="71">
        <f>'学童（春）'!M79+'新所沢リーグ(春）'!M142+'所沢市'!M36+'Jr.T'!M88+'新所沢リーグ（秋）'!M159+'学童（秋）'!M81+'Jr.リーグ'!M138</f>
        <v>0</v>
      </c>
      <c r="N10" s="92">
        <f t="shared" si="2"/>
        <v>0.3055555555555556</v>
      </c>
      <c r="O10" s="71">
        <f>'学童（春）'!Q79+'新所沢リーグ(春）'!Q142+'所沢市'!Q36+'Jr.T'!Q88+'新所沢リーグ（秋）'!Q159+'学童（秋）'!Q81+'Jr.リーグ'!Q138+'関団連'!Q80</f>
        <v>1</v>
      </c>
      <c r="P10" s="71">
        <f>'学童（春）'!R79+'新所沢リーグ(春）'!R142+'所沢市'!R36+'Jr.T'!R88+'新所沢リーグ（秋）'!R159+'学童（秋）'!R81+'Jr.リーグ'!R138+'関団連'!R80</f>
        <v>3</v>
      </c>
      <c r="Q10" s="71">
        <f>'学童（春）'!S79+'新所沢リーグ(春）'!S142+'所沢市'!S36+'Jr.T'!S88+'新所沢リーグ（秋）'!S159+'学童（秋）'!S81+'Jr.リーグ'!S138+'関団連'!S80</f>
        <v>2</v>
      </c>
      <c r="R10" s="71">
        <f t="shared" si="0"/>
        <v>22</v>
      </c>
      <c r="S10" s="92">
        <f t="shared" si="1"/>
        <v>0.6111111111111112</v>
      </c>
      <c r="T10" s="92">
        <f>(G10+J10)/(F10+J10)</f>
        <v>0.4444444444444444</v>
      </c>
      <c r="U10" s="93">
        <f t="shared" si="3"/>
        <v>1.0555555555555556</v>
      </c>
      <c r="V10" s="22">
        <f>'学童（春）'!T79+'新所沢リーグ(春）'!T142+'所沢市'!T36+'Jr.T'!T88+'新所沢リーグ（秋）'!T159+'学童（秋）'!T81+'Jr.リーグ'!T138+'関団連'!T80</f>
        <v>21</v>
      </c>
      <c r="W10" s="24">
        <f>'学童（春）'!U79+'新所沢リーグ(春）'!U142+'所沢市'!U36+'Jr.T'!U88+'新所沢リーグ（秋）'!U159+'学童（秋）'!U81+'Jr.リーグ'!U138+'関団連'!U80</f>
        <v>8</v>
      </c>
      <c r="X10" s="131">
        <f t="shared" si="4"/>
        <v>0.38095238095238093</v>
      </c>
      <c r="Y10" s="41"/>
      <c r="Z10" s="42"/>
    </row>
    <row r="11" spans="2:26" ht="13.5">
      <c r="B11" s="94">
        <v>9</v>
      </c>
      <c r="C11" s="60" t="s">
        <v>229</v>
      </c>
      <c r="D11" s="89">
        <f>'学童（春）'!D80+'新所沢リーグ(春）'!D143+'所沢市'!D37+'Jr.T'!D89</f>
        <v>2</v>
      </c>
      <c r="E11" s="89">
        <f>'新所沢リーグ(春）'!E143+'Jr.T'!E89</f>
        <v>3</v>
      </c>
      <c r="F11" s="89">
        <f>'新所沢リーグ(春）'!F143+'Jr.T'!F89</f>
        <v>3</v>
      </c>
      <c r="G11" s="89">
        <f>'新所沢リーグ(春）'!G143+'Jr.T'!G89</f>
        <v>0</v>
      </c>
      <c r="H11" s="89">
        <f>'新所沢リーグ(春）'!H143+'Jr.T'!H89</f>
        <v>0</v>
      </c>
      <c r="I11" s="89">
        <f>'新所沢リーグ(春）'!I143+'Jr.T'!I89</f>
        <v>0</v>
      </c>
      <c r="J11" s="89">
        <f>'新所沢リーグ(春）'!J143+'Jr.T'!J89</f>
        <v>0</v>
      </c>
      <c r="K11" s="89">
        <f>'新所沢リーグ(春）'!K143+'Jr.T'!K89</f>
        <v>2</v>
      </c>
      <c r="L11" s="89">
        <f>'新所沢リーグ(春）'!L143+'Jr.T'!L89</f>
        <v>0</v>
      </c>
      <c r="M11" s="89">
        <f>'新所沢リーグ(春）'!M143+'Jr.T'!M89</f>
        <v>0</v>
      </c>
      <c r="N11" s="95">
        <f t="shared" si="2"/>
        <v>0</v>
      </c>
      <c r="O11" s="89">
        <v>0</v>
      </c>
      <c r="P11" s="89">
        <v>0</v>
      </c>
      <c r="Q11" s="89">
        <v>0</v>
      </c>
      <c r="R11" s="89">
        <f t="shared" si="0"/>
        <v>0</v>
      </c>
      <c r="S11" s="95">
        <f t="shared" si="1"/>
        <v>0</v>
      </c>
      <c r="T11" s="95">
        <f>(G11+J11)/(E11+J11)</f>
        <v>0</v>
      </c>
      <c r="U11" s="136">
        <f t="shared" si="3"/>
        <v>0</v>
      </c>
      <c r="V11" s="114">
        <f>'学童（春）'!T80+'新所沢リーグ(春）'!T143+'所沢市'!T37+'Jr.T'!T89</f>
        <v>2</v>
      </c>
      <c r="W11" s="116">
        <f>'学童（春）'!U80+'新所沢リーグ(春）'!U143+'所沢市'!U37+'Jr.T'!U89</f>
        <v>0</v>
      </c>
      <c r="X11" s="127">
        <f t="shared" si="4"/>
        <v>0</v>
      </c>
      <c r="Y11" s="43"/>
      <c r="Z11" s="44"/>
    </row>
    <row r="12" spans="2:26" ht="13.5">
      <c r="B12" s="91">
        <v>10</v>
      </c>
      <c r="C12" s="59" t="s">
        <v>230</v>
      </c>
      <c r="D12" s="69">
        <f>'学童（春）'!D81+'新所沢リーグ(春）'!D144+'所沢市'!D38+'Jr.T'!D90+'新所沢リーグ（秋）'!D160+'学童（秋）'!D82+'Jr.リーグ'!D139+'関団連'!D81</f>
        <v>27</v>
      </c>
      <c r="E12" s="71">
        <f>'学童（春）'!E81+'新所沢リーグ(春）'!E144+'所沢市'!E38+'Jr.T'!E90+'新所沢リーグ（秋）'!E160+'学童（秋）'!E82+'Jr.リーグ'!E139+'関団連'!E81</f>
        <v>70</v>
      </c>
      <c r="F12" s="71">
        <f>'学童（春）'!F81+'新所沢リーグ(春）'!F144+'所沢市'!F38+'Jr.T'!F90+'新所沢リーグ（秋）'!F160+'学童（秋）'!F82+'Jr.リーグ'!F139+'関団連'!F81</f>
        <v>59</v>
      </c>
      <c r="G12" s="71">
        <f>'学童（春）'!G81+'新所沢リーグ(春）'!G144+'所沢市'!G38+'Jr.T'!G90+'新所沢リーグ（秋）'!G160+'学童（秋）'!G82+'Jr.リーグ'!G139+'関団連'!G81</f>
        <v>21</v>
      </c>
      <c r="H12" s="71">
        <f>'学童（春）'!H81+'新所沢リーグ(春）'!H144+'所沢市'!H38+'Jr.T'!H90+'新所沢リーグ（秋）'!H160+'学童（秋）'!H82+'Jr.リーグ'!H139+'関団連'!H81</f>
        <v>26</v>
      </c>
      <c r="I12" s="71">
        <f>'学童（春）'!I81+'新所沢リーグ(春）'!I144+'所沢市'!I38+'Jr.T'!I90+'新所沢リーグ（秋）'!I160+'学童（秋）'!I82+'Jr.リーグ'!I139+'関団連'!I81</f>
        <v>29</v>
      </c>
      <c r="J12" s="71">
        <f>'学童（春）'!J81+'新所沢リーグ(春）'!J144+'所沢市'!J38+'Jr.T'!J90+'新所沢リーグ（秋）'!J160+'学童（秋）'!J82+'Jr.リーグ'!J139+'関団連'!J81</f>
        <v>11</v>
      </c>
      <c r="K12" s="71">
        <f>'学童（春）'!K81+'新所沢リーグ(春）'!K144+'所沢市'!K38+'Jr.T'!K90+'新所沢リーグ（秋）'!K160+'学童（秋）'!K82+'Jr.リーグ'!K139+'関団連'!K81</f>
        <v>3</v>
      </c>
      <c r="L12" s="71">
        <f>'学童（春）'!L81+'新所沢リーグ(春）'!L144+'所沢市'!L38+'Jr.T'!L90+'新所沢リーグ（秋）'!L160+'学童（秋）'!L82+'Jr.リーグ'!L139+'関団連'!L81</f>
        <v>37</v>
      </c>
      <c r="M12" s="71">
        <f>'学童（春）'!M81+'新所沢リーグ(春）'!M144+'所沢市'!M38+'Jr.T'!M90+'新所沢リーグ（秋）'!M160+'学童（秋）'!M82+'Jr.リーグ'!M139+'関団連'!M81</f>
        <v>8</v>
      </c>
      <c r="N12" s="92">
        <f t="shared" si="2"/>
        <v>0.3559322033898305</v>
      </c>
      <c r="O12" s="71">
        <f>'学童（春）'!Q81+'新所沢リーグ(春）'!Q144+'所沢市'!Q38+'Jr.T'!Q90+'新所沢リーグ（秋）'!Q160+'学童（秋）'!Q82+'Jr.リーグ'!Q139+'関団連'!Q81</f>
        <v>1</v>
      </c>
      <c r="P12" s="71">
        <f>'学童（春）'!R81+'新所沢リーグ(春）'!R144+'所沢市'!R38+'Jr.T'!R90+'新所沢リーグ（秋）'!R160+'学童（秋）'!R82+'Jr.リーグ'!R139+'関団連'!R81</f>
        <v>0</v>
      </c>
      <c r="Q12" s="71">
        <f>'学童（春）'!S81+'新所沢リーグ(春）'!S144+'所沢市'!S38+'Jr.T'!S90+'新所沢リーグ（秋）'!S160+'学童（秋）'!S82+'Jr.リーグ'!S139+'関団連'!S81</f>
        <v>5</v>
      </c>
      <c r="R12" s="71">
        <f t="shared" si="0"/>
        <v>29</v>
      </c>
      <c r="S12" s="92">
        <f t="shared" si="1"/>
        <v>0.4915254237288136</v>
      </c>
      <c r="T12" s="92">
        <f aca="true" t="shared" si="5" ref="T12:T27">(G12+J12)/(F12+J12)</f>
        <v>0.45714285714285713</v>
      </c>
      <c r="U12" s="93">
        <f t="shared" si="3"/>
        <v>0.9486682808716707</v>
      </c>
      <c r="V12" s="22">
        <f>'学童（春）'!T81+'新所沢リーグ(春）'!T144+'所沢市'!T38+'Jr.T'!T90+'新所沢リーグ（秋）'!T160+'学童（秋）'!T82+'Jr.リーグ'!T139+'関団連'!T81</f>
        <v>31</v>
      </c>
      <c r="W12" s="24">
        <f>'学童（春）'!U81+'新所沢リーグ(春）'!U144+'所沢市'!U38+'Jr.T'!U90+'新所沢リーグ（秋）'!U160+'学童（秋）'!U82+'Jr.リーグ'!U139+'関団連'!U81</f>
        <v>15</v>
      </c>
      <c r="X12" s="131">
        <f t="shared" si="4"/>
        <v>0.4838709677419355</v>
      </c>
      <c r="Y12" s="41"/>
      <c r="Z12" s="42"/>
    </row>
    <row r="13" spans="2:26" ht="13.5">
      <c r="B13" s="91">
        <v>11</v>
      </c>
      <c r="C13" s="59" t="s">
        <v>231</v>
      </c>
      <c r="D13" s="69">
        <f>'学童（春）'!D82+'新所沢リーグ(春）'!D145+'所沢市'!D39+'Jr.T'!D91+'新所沢リーグ（秋）'!D161+'学童（秋）'!D83+'Jr.リーグ'!D140+'関団連'!D82</f>
        <v>14</v>
      </c>
      <c r="E13" s="71">
        <f>'新所沢リーグ(春）'!E145+'所沢市'!E39+'Jr.T'!E91+'新所沢リーグ（秋）'!E161+'関団連'!E82+'Jr.リーグ'!E140</f>
        <v>16</v>
      </c>
      <c r="F13" s="71">
        <f>'新所沢リーグ(春）'!F145+'所沢市'!F39+'Jr.T'!F91+'新所沢リーグ（秋）'!F161+'関団連'!F82+'Jr.リーグ'!F140</f>
        <v>16</v>
      </c>
      <c r="G13" s="71">
        <f>'新所沢リーグ(春）'!G145+'所沢市'!G39+'Jr.T'!G91+'新所沢リーグ（秋）'!G161+'関団連'!G82+'Jr.リーグ'!G140</f>
        <v>1</v>
      </c>
      <c r="H13" s="71">
        <f>'新所沢リーグ(春）'!H145+'所沢市'!H39+'Jr.T'!H91+'新所沢リーグ（秋）'!H161+'関団連'!H82+'Jr.リーグ'!H140</f>
        <v>2</v>
      </c>
      <c r="I13" s="71">
        <f>'新所沢リーグ(春）'!I145+'所沢市'!I39+'Jr.T'!I91+'新所沢リーグ（秋）'!I161+'関団連'!I82+'Jr.リーグ'!I140</f>
        <v>3</v>
      </c>
      <c r="J13" s="71">
        <f>'新所沢リーグ(春）'!J145+'所沢市'!J39+'Jr.T'!J91+'新所沢リーグ（秋）'!J161+'関団連'!J82+'Jr.リーグ'!J140</f>
        <v>0</v>
      </c>
      <c r="K13" s="71">
        <f>'新所沢リーグ(春）'!K145+'所沢市'!K39+'Jr.T'!K91+'新所沢リーグ（秋）'!K161+'関団連'!K82+'Jr.リーグ'!K140</f>
        <v>7</v>
      </c>
      <c r="L13" s="71">
        <f>'新所沢リーグ(春）'!L145+'所沢市'!L39+'Jr.T'!L91+'新所沢リーグ（秋）'!L161+'関団連'!L82+'Jr.リーグ'!L140</f>
        <v>2</v>
      </c>
      <c r="M13" s="71">
        <f>'新所沢リーグ(春）'!M145+'所沢市'!M39+'Jr.T'!M91+'新所沢リーグ（秋）'!M161+'関団連'!M82+'Jr.リーグ'!M140</f>
        <v>3</v>
      </c>
      <c r="N13" s="92">
        <f t="shared" si="2"/>
        <v>0.0625</v>
      </c>
      <c r="O13" s="71">
        <f>'新所沢リーグ(春）'!Q145+'所沢市'!Q39+'Jr.T'!Q91+'新所沢リーグ（秋）'!Q161+'Jr.リーグ'!Q140+'関団連'!Q82</f>
        <v>0</v>
      </c>
      <c r="P13" s="71">
        <f>'新所沢リーグ(春）'!R145+'所沢市'!R39+'Jr.T'!R91+'新所沢リーグ（秋）'!R161+'Jr.リーグ'!R140+'関団連'!R82</f>
        <v>0</v>
      </c>
      <c r="Q13" s="71">
        <f>'新所沢リーグ(春）'!S145+'所沢市'!S39+'Jr.T'!S91+'新所沢リーグ（秋）'!S161+'Jr.リーグ'!S140+'関団連'!S82</f>
        <v>1</v>
      </c>
      <c r="R13" s="71">
        <f t="shared" si="0"/>
        <v>2</v>
      </c>
      <c r="S13" s="92">
        <f t="shared" si="1"/>
        <v>0.125</v>
      </c>
      <c r="T13" s="92">
        <f t="shared" si="5"/>
        <v>0.0625</v>
      </c>
      <c r="U13" s="93">
        <f t="shared" si="3"/>
        <v>0.1875</v>
      </c>
      <c r="V13" s="22">
        <f>'学童（春）'!T82+'新所沢リーグ(春）'!T145+'所沢市'!T39+'Jr.T'!T91+'新所沢リーグ（秋）'!T161+'学童（秋）'!T83+'Jr.リーグ'!T140+'関団連'!T82</f>
        <v>8</v>
      </c>
      <c r="W13" s="24">
        <f>'学童（春）'!U82+'新所沢リーグ(春）'!U145+'所沢市'!U39+'Jr.T'!U91+'新所沢リーグ（秋）'!U161+'学童（秋）'!U83+'Jr.リーグ'!U140+'関団連'!U82</f>
        <v>1</v>
      </c>
      <c r="X13" s="131">
        <f t="shared" si="4"/>
        <v>0.125</v>
      </c>
      <c r="Y13" s="41"/>
      <c r="Z13" s="42"/>
    </row>
    <row r="14" spans="2:28" ht="13.5">
      <c r="B14" s="91">
        <v>12</v>
      </c>
      <c r="C14" s="59" t="s">
        <v>232</v>
      </c>
      <c r="D14" s="69">
        <f>'学童（春）'!D83+'新所沢リーグ(春）'!D146+'所沢市'!D40+'Jr.T'!D92+'新所沢リーグ（秋）'!D162+'学童（秋）'!D84+'Jr.リーグ'!D141+'関団連'!D83</f>
        <v>28</v>
      </c>
      <c r="E14" s="71">
        <f>'学童（春）'!E83+'新所沢リーグ(春）'!E146+'所沢市'!E40+'Jr.T'!E92+'新所沢リーグ（秋）'!E162+'学童（秋）'!E84+'Jr.リーグ'!E141+'関団連'!E83</f>
        <v>76</v>
      </c>
      <c r="F14" s="71">
        <f>'学童（春）'!F83+'新所沢リーグ(春）'!F146+'所沢市'!F40+'Jr.T'!F92+'新所沢リーグ（秋）'!F162+'学童（秋）'!F84+'Jr.リーグ'!F141+'関団連'!F83</f>
        <v>58</v>
      </c>
      <c r="G14" s="71">
        <f>'学童（春）'!G83+'新所沢リーグ(春）'!G146+'所沢市'!G40+'Jr.T'!G92+'新所沢リーグ（秋）'!G162+'学童（秋）'!G84+'Jr.リーグ'!G141+'関団連'!G83</f>
        <v>17</v>
      </c>
      <c r="H14" s="71">
        <f>'学童（春）'!H83+'新所沢リーグ(春）'!H146+'所沢市'!H40+'Jr.T'!H92+'新所沢リーグ（秋）'!H162+'学童（秋）'!H84+'Jr.リーグ'!H141+'関団連'!H83</f>
        <v>18</v>
      </c>
      <c r="I14" s="71">
        <f>'学童（春）'!I83+'新所沢リーグ(春）'!I146+'所沢市'!I40+'Jr.T'!I92+'新所沢リーグ（秋）'!I162+'学童（秋）'!I84+'Jr.リーグ'!I141+'関団連'!I83</f>
        <v>25</v>
      </c>
      <c r="J14" s="71">
        <f>'学童（春）'!J83+'新所沢リーグ(春）'!J146+'所沢市'!J40+'Jr.T'!J92+'新所沢リーグ（秋）'!J162+'学童（秋）'!J84+'Jr.リーグ'!J141+'関団連'!J83</f>
        <v>17</v>
      </c>
      <c r="K14" s="71">
        <f>'学童（春）'!K83+'新所沢リーグ(春）'!K146+'所沢市'!K40+'Jr.T'!K92+'新所沢リーグ（秋）'!K162+'学童（秋）'!K84+'Jr.リーグ'!K141+'関団連'!K83</f>
        <v>5</v>
      </c>
      <c r="L14" s="71">
        <f>'学童（春）'!L83+'新所沢リーグ(春）'!L146+'所沢市'!L40+'Jr.T'!L92+'新所沢リーグ（秋）'!L162+'学童（秋）'!L84+'Jr.リーグ'!L141+'関団連'!L83</f>
        <v>32</v>
      </c>
      <c r="M14" s="71">
        <f>'学童（春）'!M83+'新所沢リーグ(春）'!M146+'所沢市'!M40+'Jr.T'!M92+'新所沢リーグ（秋）'!M162+'学童（秋）'!M84+'Jr.リーグ'!M141+'関団連'!M83</f>
        <v>7</v>
      </c>
      <c r="N14" s="92">
        <f t="shared" si="2"/>
        <v>0.29310344827586204</v>
      </c>
      <c r="O14" s="71">
        <f>'学童（春）'!Q83+'新所沢リーグ(春）'!Q146+'所沢市'!Q40+'Jr.T'!Q92+'新所沢リーグ（秋）'!Q162+'学童（秋）'!Q84+'Jr.リーグ'!Q141+'関団連'!Q83</f>
        <v>1</v>
      </c>
      <c r="P14" s="71">
        <f>'学童（春）'!R83+'新所沢リーグ(春）'!R146+'所沢市'!R40+'Jr.T'!R92+'新所沢リーグ（秋）'!R162+'学童（秋）'!R84+'Jr.リーグ'!R141+'関団連'!R83</f>
        <v>0</v>
      </c>
      <c r="Q14" s="71">
        <f>'学童（春）'!S83+'新所沢リーグ(春）'!S146+'所沢市'!S40+'Jr.T'!S92+'新所沢リーグ（秋）'!S162+'学童（秋）'!S84+'Jr.リーグ'!S141+'関団連'!S83</f>
        <v>2</v>
      </c>
      <c r="R14" s="71">
        <f t="shared" si="0"/>
        <v>22</v>
      </c>
      <c r="S14" s="92">
        <f t="shared" si="1"/>
        <v>0.3793103448275862</v>
      </c>
      <c r="T14" s="92">
        <f t="shared" si="5"/>
        <v>0.4533333333333333</v>
      </c>
      <c r="U14" s="93">
        <f t="shared" si="3"/>
        <v>0.8326436781609194</v>
      </c>
      <c r="V14" s="22">
        <f>'学童（春）'!T83+'新所沢リーグ(春）'!T146+'所沢市'!T40+'Jr.T'!T92+'新所沢リーグ（秋）'!T162+'学童（秋）'!T84+'Jr.リーグ'!T141+'関団連'!T83</f>
        <v>31</v>
      </c>
      <c r="W14" s="24">
        <f>'学童（春）'!U83+'新所沢リーグ(春）'!U146+'所沢市'!U40+'Jr.T'!U92+'新所沢リーグ（秋）'!U162+'学童（秋）'!U84+'Jr.リーグ'!U141+'関団連'!U83</f>
        <v>10</v>
      </c>
      <c r="X14" s="131">
        <f t="shared" si="4"/>
        <v>0.3225806451612903</v>
      </c>
      <c r="Y14" s="61"/>
      <c r="Z14" s="62"/>
      <c r="AA14" s="3"/>
      <c r="AB14" s="4"/>
    </row>
    <row r="15" spans="2:28" ht="13.5">
      <c r="B15" s="91">
        <v>13</v>
      </c>
      <c r="C15" s="59" t="s">
        <v>233</v>
      </c>
      <c r="D15" s="69">
        <f>'学童（春）'!D84+'新所沢リーグ(春）'!D147+'所沢市'!D41+'Jr.T'!D93+'新所沢リーグ（秋）'!D163+'学童（秋）'!D85+'Jr.リーグ'!D142+'関団連'!D84</f>
        <v>28</v>
      </c>
      <c r="E15" s="71">
        <f>'学童（春）'!E84+'新所沢リーグ(春）'!E147+'所沢市'!E41+'Jr.T'!E93+'新所沢リーグ（秋）'!E163+'学童（秋）'!E85+'Jr.リーグ'!E142+'関団連'!E84</f>
        <v>75</v>
      </c>
      <c r="F15" s="71">
        <f>'学童（春）'!F84+'新所沢リーグ(春）'!F147+'所沢市'!F41+'Jr.T'!F93+'新所沢リーグ（秋）'!F163+'学童（秋）'!F85+'Jr.リーグ'!F142+'関団連'!F84</f>
        <v>69</v>
      </c>
      <c r="G15" s="71">
        <f>'学童（春）'!G84+'新所沢リーグ(春）'!G147+'所沢市'!G41+'Jr.T'!G93+'新所沢リーグ（秋）'!G163+'学童（秋）'!G85+'Jr.リーグ'!G142+'関団連'!G84</f>
        <v>23</v>
      </c>
      <c r="H15" s="71">
        <f>'学童（春）'!H84+'新所沢リーグ(春）'!H147+'所沢市'!H41+'Jr.T'!H93+'新所沢リーグ（秋）'!H163+'学童（秋）'!H85+'Jr.リーグ'!H142+'関団連'!H84</f>
        <v>25</v>
      </c>
      <c r="I15" s="71">
        <f>'学童（春）'!I84+'新所沢リーグ(春）'!I147+'所沢市'!I41+'Jr.T'!I93+'新所沢リーグ（秋）'!I163+'学童（秋）'!I85+'Jr.リーグ'!I142+'関団連'!I84</f>
        <v>26</v>
      </c>
      <c r="J15" s="71">
        <f>'学童（春）'!J84+'新所沢リーグ(春）'!J147+'所沢市'!J41+'Jr.T'!J93+'新所沢リーグ（秋）'!J163+'学童（秋）'!J85+'Jr.リーグ'!J142+'関団連'!J84</f>
        <v>6</v>
      </c>
      <c r="K15" s="71">
        <f>'学童（春）'!K84+'新所沢リーグ(春）'!K147+'所沢市'!K41+'Jr.T'!K93+'新所沢リーグ（秋）'!K163+'学童（秋）'!K85+'Jr.リーグ'!K142+'関団連'!K84</f>
        <v>5</v>
      </c>
      <c r="L15" s="71">
        <f>'学童（春）'!L84+'新所沢リーグ(春）'!L147+'所沢市'!L41+'Jr.T'!L93+'新所沢リーグ（秋）'!L163+'学童（秋）'!L85+'Jr.リーグ'!L142+'関団連'!L84</f>
        <v>21</v>
      </c>
      <c r="M15" s="71">
        <f>'学童（春）'!M84+'新所沢リーグ(春）'!M147+'所沢市'!M41+'Jr.T'!M93+'新所沢リーグ（秋）'!M163+'学童（秋）'!M85+'Jr.リーグ'!M142+'関団連'!M84</f>
        <v>3</v>
      </c>
      <c r="N15" s="92">
        <f t="shared" si="2"/>
        <v>0.3333333333333333</v>
      </c>
      <c r="O15" s="71">
        <f>'学童（春）'!Q84+'新所沢リーグ(春）'!Q147+'所沢市'!Q41+'Jr.T'!Q93+'新所沢リーグ（秋）'!Q163+'学童（秋）'!Q85+'Jr.リーグ'!Q142+'関団連'!Q84</f>
        <v>0</v>
      </c>
      <c r="P15" s="71">
        <f>'学童（春）'!R84+'新所沢リーグ(春）'!R147+'所沢市'!R41+'Jr.T'!R93+'新所沢リーグ（秋）'!R163+'学童（秋）'!R85+'Jr.リーグ'!R142+'関団連'!R84</f>
        <v>0</v>
      </c>
      <c r="Q15" s="71">
        <f>'学童（春）'!S84+'新所沢リーグ(春）'!S147+'所沢市'!S41+'Jr.T'!S93+'新所沢リーグ（秋）'!S163+'学童（秋）'!S85+'Jr.リーグ'!S142+'関団連'!S84</f>
        <v>4</v>
      </c>
      <c r="R15" s="71">
        <f t="shared" si="0"/>
        <v>27</v>
      </c>
      <c r="S15" s="92">
        <f t="shared" si="1"/>
        <v>0.391304347826087</v>
      </c>
      <c r="T15" s="92">
        <f t="shared" si="5"/>
        <v>0.38666666666666666</v>
      </c>
      <c r="U15" s="93">
        <f t="shared" si="3"/>
        <v>0.7779710144927536</v>
      </c>
      <c r="V15" s="22">
        <f>'学童（春）'!T84+'新所沢リーグ(春）'!T147+'所沢市'!T41+'Jr.T'!T93+'新所沢リーグ（秋）'!T163+'学童（秋）'!T85+'Jr.リーグ'!T142+'関団連'!T84</f>
        <v>41</v>
      </c>
      <c r="W15" s="24">
        <f>'学童（春）'!U84+'新所沢リーグ(春）'!U147+'所沢市'!U41+'Jr.T'!U93+'新所沢リーグ（秋）'!U163+'学童（秋）'!U85+'Jr.リーグ'!U142+'関団連'!U84</f>
        <v>13</v>
      </c>
      <c r="X15" s="131">
        <f t="shared" si="4"/>
        <v>0.3170731707317073</v>
      </c>
      <c r="Y15" s="61"/>
      <c r="Z15" s="62"/>
      <c r="AA15" s="3"/>
      <c r="AB15" s="4"/>
    </row>
    <row r="16" spans="2:28" ht="13.5">
      <c r="B16" s="91">
        <v>14</v>
      </c>
      <c r="C16" s="59" t="s">
        <v>234</v>
      </c>
      <c r="D16" s="69">
        <f>'学童（春）'!D85+'新所沢リーグ(春）'!D148+'所沢市'!D42+'Jr.T'!D94+'新所沢リーグ（秋）'!D164+'学童（秋）'!D86+'Jr.リーグ'!D143+'関団連'!D85</f>
        <v>22</v>
      </c>
      <c r="E16" s="71">
        <f>'新所沢リーグ(春）'!E148+'所沢市'!E42+'Jr.T'!E94+'新所沢リーグ（秋）'!E164+'学童（秋）'!E86+'Jr.リーグ'!E143+'関団連'!E85</f>
        <v>38</v>
      </c>
      <c r="F16" s="71">
        <f>'新所沢リーグ(春）'!F148+'所沢市'!F42+'Jr.T'!F94+'新所沢リーグ（秋）'!F164+'学童（秋）'!F86+'Jr.リーグ'!F143+'関団連'!F85</f>
        <v>34</v>
      </c>
      <c r="G16" s="71">
        <f>'新所沢リーグ(春）'!G148+'所沢市'!G42+'Jr.T'!G94+'新所沢リーグ（秋）'!G164+'学童（秋）'!G86+'Jr.リーグ'!G143+'関団連'!G85</f>
        <v>10</v>
      </c>
      <c r="H16" s="71">
        <f>'新所沢リーグ(春）'!H148+'所沢市'!H42+'Jr.T'!H94+'新所沢リーグ（秋）'!H164+'学童（秋）'!H86+'Jr.リーグ'!H143+'関団連'!H85</f>
        <v>7</v>
      </c>
      <c r="I16" s="71">
        <f>'新所沢リーグ(春）'!I148+'所沢市'!I42+'Jr.T'!I94+'新所沢リーグ（秋）'!I164+'学童（秋）'!I86+'Jr.リーグ'!I143+'関団連'!I85</f>
        <v>11</v>
      </c>
      <c r="J16" s="71">
        <f>'新所沢リーグ(春）'!J148+'所沢市'!J42+'Jr.T'!J94+'新所沢リーグ（秋）'!J164+'学童（秋）'!J86+'Jr.リーグ'!J143+'関団連'!J85</f>
        <v>4</v>
      </c>
      <c r="K16" s="71">
        <f>'新所沢リーグ(春）'!K148+'所沢市'!K42+'Jr.T'!K94+'新所沢リーグ（秋）'!K164+'学童（秋）'!K86+'Jr.リーグ'!K143+'関団連'!K85</f>
        <v>5</v>
      </c>
      <c r="L16" s="71">
        <f>'新所沢リーグ(春）'!L148+'所沢市'!L42+'Jr.T'!L94+'新所沢リーグ（秋）'!L164+'学童（秋）'!L86+'Jr.リーグ'!L143+'関団連'!L85</f>
        <v>10</v>
      </c>
      <c r="M16" s="71">
        <f>'新所沢リーグ(春）'!M148+'所沢市'!M42+'Jr.T'!M94+'新所沢リーグ（秋）'!M164+'学童（秋）'!M86+'Jr.リーグ'!M143+'関団連'!M85</f>
        <v>31</v>
      </c>
      <c r="N16" s="92">
        <f t="shared" si="2"/>
        <v>0.29411764705882354</v>
      </c>
      <c r="O16" s="71">
        <f>'新所沢リーグ(春）'!Q148+'所沢市'!Q42+'Jr.T'!Q94+'新所沢リーグ（秋）'!Q164+'学童（秋）'!Q86+'Jr.リーグ'!Q143+'関団連'!Q85</f>
        <v>0</v>
      </c>
      <c r="P16" s="71">
        <f>'新所沢リーグ(春）'!R148+'所沢市'!R42+'Jr.T'!R94+'新所沢リーグ（秋）'!R164+'学童（秋）'!R86+'Jr.リーグ'!R143+'関団連'!R85</f>
        <v>0</v>
      </c>
      <c r="Q16" s="71">
        <f>'新所沢リーグ(春）'!S148+'所沢市'!S42+'Jr.T'!S94+'新所沢リーグ（秋）'!S164+'学童（秋）'!S86+'Jr.リーグ'!S143+'関団連'!S85</f>
        <v>3</v>
      </c>
      <c r="R16" s="71">
        <f t="shared" si="0"/>
        <v>13</v>
      </c>
      <c r="S16" s="92">
        <f t="shared" si="1"/>
        <v>0.38235294117647056</v>
      </c>
      <c r="T16" s="92">
        <f t="shared" si="5"/>
        <v>0.3684210526315789</v>
      </c>
      <c r="U16" s="93">
        <f t="shared" si="3"/>
        <v>0.7507739938080495</v>
      </c>
      <c r="V16" s="22">
        <f>'学童（春）'!T85+'新所沢リーグ(春）'!T148+'所沢市'!T42+'Jr.T'!T94+'新所沢リーグ（秋）'!T164+'学童（秋）'!T86+'Jr.リーグ'!T143+'関団連'!T85</f>
        <v>17</v>
      </c>
      <c r="W16" s="24">
        <f>'学童（春）'!U85+'新所沢リーグ(春）'!U148+'所沢市'!U42+'Jr.T'!U94+'新所沢リーグ（秋）'!U164+'学童（秋）'!U86+'Jr.リーグ'!U143+'関団連'!U85</f>
        <v>5</v>
      </c>
      <c r="X16" s="131">
        <f t="shared" si="4"/>
        <v>0.29411764705882354</v>
      </c>
      <c r="Y16" s="61"/>
      <c r="Z16" s="62"/>
      <c r="AA16" s="3"/>
      <c r="AB16" s="4"/>
    </row>
    <row r="17" spans="2:28" ht="13.5">
      <c r="B17" s="91">
        <v>15</v>
      </c>
      <c r="C17" s="59" t="s">
        <v>235</v>
      </c>
      <c r="D17" s="69">
        <f>'学童（春）'!D86+'新所沢リーグ(春）'!D149+'所沢市'!D43+'Jr.T'!D95+'新所沢リーグ（秋）'!D165+'学童（秋）'!D87+'Jr.リーグ'!D144+'関団連'!D86</f>
        <v>28</v>
      </c>
      <c r="E17" s="71">
        <f>'学童（春）'!E86+'新所沢リーグ(春）'!E149+'所沢市'!E43+'Jr.T'!E95+'新所沢リーグ（秋）'!E165+'学童（秋）'!E87+'Jr.リーグ'!E144+'関団連'!E86</f>
        <v>82</v>
      </c>
      <c r="F17" s="71">
        <f>'学童（春）'!F86+'新所沢リーグ(春）'!F149+'所沢市'!F43+'Jr.T'!F95+'新所沢リーグ（秋）'!F165+'学童（秋）'!F87+'Jr.リーグ'!F144+'関団連'!F86</f>
        <v>74</v>
      </c>
      <c r="G17" s="71">
        <f>'学童（春）'!G86+'新所沢リーグ(春）'!G149+'所沢市'!G43+'Jr.T'!G95+'新所沢リーグ（秋）'!G165+'学童（秋）'!G87+'Jr.リーグ'!G144+'関団連'!G86</f>
        <v>28</v>
      </c>
      <c r="H17" s="71">
        <f>'学童（春）'!H86+'新所沢リーグ(春）'!H149+'所沢市'!H43+'Jr.T'!H95+'新所沢リーグ（秋）'!H165+'学童（秋）'!H87+'Jr.リーグ'!H144+'関団連'!H86</f>
        <v>16</v>
      </c>
      <c r="I17" s="71">
        <f>'学童（春）'!I86+'新所沢リーグ(春）'!I149+'所沢市'!I43+'Jr.T'!I95+'新所沢リーグ（秋）'!I165+'学童（秋）'!I87+'Jr.リーグ'!I144+'関団連'!I86</f>
        <v>25</v>
      </c>
      <c r="J17" s="71">
        <f>'学童（春）'!J86+'新所沢リーグ(春）'!J149+'所沢市'!J43+'Jr.T'!J95+'新所沢リーグ（秋）'!J165+'学童（秋）'!J87+'Jr.リーグ'!J144+'関団連'!J86</f>
        <v>8</v>
      </c>
      <c r="K17" s="71">
        <f>'学童（春）'!K86+'新所沢リーグ(春）'!K149+'所沢市'!K43+'Jr.T'!K95+'新所沢リーグ（秋）'!K165+'学童（秋）'!K87+'Jr.リーグ'!K144+'関団連'!K86</f>
        <v>8</v>
      </c>
      <c r="L17" s="71">
        <f>'学童（春）'!L86+'新所沢リーグ(春）'!L149+'所沢市'!L43+'Jr.T'!L95+'新所沢リーグ（秋）'!L165+'学童（秋）'!L87+'Jr.リーグ'!L144+'関団連'!L86</f>
        <v>41</v>
      </c>
      <c r="M17" s="71">
        <f>'学童（春）'!M86+'新所沢リーグ(春）'!M149+'所沢市'!M43+'Jr.T'!M95+'新所沢リーグ（秋）'!M165+'学童（秋）'!M87+'Jr.リーグ'!M144+'関団連'!M86</f>
        <v>0</v>
      </c>
      <c r="N17" s="92">
        <f t="shared" si="2"/>
        <v>0.3783783783783784</v>
      </c>
      <c r="O17" s="71">
        <f>'学童（春）'!Q86+'新所沢リーグ(春）'!Q149+'所沢市'!Q43+'Jr.T'!Q95+'新所沢リーグ（秋）'!Q165+'学童（秋）'!Q87+'Jr.リーグ'!Q144+'関団連'!Q86</f>
        <v>0</v>
      </c>
      <c r="P17" s="71">
        <f>'学童（春）'!R86+'新所沢リーグ(春）'!R149+'所沢市'!R43+'Jr.T'!R95+'新所沢リーグ（秋）'!R165+'学童（秋）'!R87+'Jr.リーグ'!R144+'関団連'!R86</f>
        <v>0</v>
      </c>
      <c r="Q17" s="71">
        <f>'学童（春）'!S86+'新所沢リーグ(春）'!S149+'所沢市'!S43+'Jr.T'!S95+'新所沢リーグ（秋）'!S165+'学童（秋）'!S87+'Jr.リーグ'!S144+'関団連'!S86</f>
        <v>7</v>
      </c>
      <c r="R17" s="71">
        <f t="shared" si="0"/>
        <v>35</v>
      </c>
      <c r="S17" s="92">
        <f t="shared" si="1"/>
        <v>0.47297297297297297</v>
      </c>
      <c r="T17" s="92">
        <f t="shared" si="5"/>
        <v>0.43902439024390244</v>
      </c>
      <c r="U17" s="93">
        <f t="shared" si="3"/>
        <v>0.9119973632168754</v>
      </c>
      <c r="V17" s="22">
        <f>'学童（春）'!T86+'新所沢リーグ(春）'!T149+'所沢市'!T43+'Jr.T'!T95+'新所沢リーグ（秋）'!T165+'学童（秋）'!T87+'Jr.リーグ'!T144+'関団連'!T86</f>
        <v>29</v>
      </c>
      <c r="W17" s="24">
        <f>'学童（春）'!U86+'新所沢リーグ(春）'!U149+'所沢市'!U43+'Jr.T'!U95+'新所沢リーグ（秋）'!U165+'学童（秋）'!U87+'Jr.リーグ'!U144+'関団連'!U86</f>
        <v>9</v>
      </c>
      <c r="X17" s="131">
        <f t="shared" si="4"/>
        <v>0.3103448275862069</v>
      </c>
      <c r="Y17" s="61"/>
      <c r="Z17" s="63"/>
      <c r="AA17" s="3"/>
      <c r="AB17" s="4"/>
    </row>
    <row r="18" spans="2:28" ht="13.5">
      <c r="B18" s="91">
        <v>16</v>
      </c>
      <c r="C18" s="59" t="s">
        <v>236</v>
      </c>
      <c r="D18" s="69">
        <f>'学童（春）'!D87+'新所沢リーグ(春）'!D150+'所沢市'!D44+'Jr.T'!D96+'新所沢リーグ（秋）'!D166+'学童（秋）'!D88+'Jr.リーグ'!D145+'関団連'!D87</f>
        <v>29</v>
      </c>
      <c r="E18" s="71">
        <f>'学童（春）'!E87+'新所沢リーグ(春）'!E150+'所沢市'!E44+'Jr.T'!E96+'新所沢リーグ（秋）'!E166+'学童（秋）'!E88+'Jr.リーグ'!E145+'関団連'!E87</f>
        <v>75</v>
      </c>
      <c r="F18" s="71">
        <f>'学童（春）'!F87+'新所沢リーグ(春）'!F150+'所沢市'!F44+'Jr.T'!F96+'新所沢リーグ（秋）'!F166+'学童（秋）'!F88+'Jr.リーグ'!F145+'関団連'!F87</f>
        <v>62</v>
      </c>
      <c r="G18" s="71">
        <f>'学童（春）'!G87+'新所沢リーグ(春）'!G150+'所沢市'!G44+'Jr.T'!G96+'新所沢リーグ（秋）'!G166+'学童（秋）'!G88+'Jr.リーグ'!G145+'関団連'!G87</f>
        <v>22</v>
      </c>
      <c r="H18" s="71">
        <f>'学童（春）'!H87+'新所沢リーグ(春）'!H150+'所沢市'!H44+'Jr.T'!H96+'新所沢リーグ（秋）'!H166+'学童（秋）'!H88+'Jr.リーグ'!H145+'関団連'!H87</f>
        <v>24</v>
      </c>
      <c r="I18" s="71">
        <f>'学童（春）'!I87+'新所沢リーグ(春）'!I150+'所沢市'!I44+'Jr.T'!I96+'新所沢リーグ（秋）'!I166+'学童（秋）'!I88+'Jr.リーグ'!I145+'関団連'!I87</f>
        <v>32</v>
      </c>
      <c r="J18" s="71">
        <f>'学童（春）'!J87+'新所沢リーグ(春）'!J150+'所沢市'!J44+'Jr.T'!J96+'新所沢リーグ（秋）'!J166+'学童（秋）'!J88+'Jr.リーグ'!J145+'関団連'!J87</f>
        <v>11</v>
      </c>
      <c r="K18" s="71">
        <f>'学童（春）'!K87+'新所沢リーグ(春）'!K150+'所沢市'!K44+'Jr.T'!K96+'新所沢リーグ（秋）'!K166+'学童（秋）'!K88+'Jr.リーグ'!K145+'関団連'!K87</f>
        <v>9</v>
      </c>
      <c r="L18" s="71">
        <f>'学童（春）'!L87+'新所沢リーグ(春）'!L150+'所沢市'!L44+'Jr.T'!L96+'新所沢リーグ（秋）'!L166+'学童（秋）'!L88+'Jr.リーグ'!L145+'関団連'!L87</f>
        <v>26</v>
      </c>
      <c r="M18" s="71">
        <f>'学童（春）'!M87+'新所沢リーグ(春）'!M150+'所沢市'!M44+'Jr.T'!M96+'新所沢リーグ（秋）'!M166+'学童（秋）'!M88+'Jr.リーグ'!M145+'関団連'!M87</f>
        <v>13</v>
      </c>
      <c r="N18" s="92">
        <f t="shared" si="2"/>
        <v>0.3548387096774194</v>
      </c>
      <c r="O18" s="71">
        <f>'学童（春）'!Q87+'新所沢リーグ(春）'!Q150+'所沢市'!Q44+'Jr.T'!Q96+'新所沢リーグ（秋）'!Q166+'学童（秋）'!Q88+'Jr.リーグ'!Q145+'関団連'!Q87</f>
        <v>3</v>
      </c>
      <c r="P18" s="71">
        <f>'学童（春）'!R87+'新所沢リーグ(春）'!R150+'所沢市'!R44+'Jr.T'!R96+'新所沢リーグ（秋）'!R166+'学童（秋）'!R88+'Jr.リーグ'!R145+'関団連'!R87</f>
        <v>4</v>
      </c>
      <c r="Q18" s="71">
        <f>'学童（春）'!S87+'新所沢リーグ(春）'!S150+'所沢市'!S44+'Jr.T'!S96+'新所沢リーグ（秋）'!S166+'学童（秋）'!S88+'Jr.リーグ'!S145+'関団連'!S87</f>
        <v>7</v>
      </c>
      <c r="R18" s="71">
        <f t="shared" si="0"/>
        <v>46</v>
      </c>
      <c r="S18" s="92">
        <f t="shared" si="1"/>
        <v>0.7419354838709677</v>
      </c>
      <c r="T18" s="92">
        <f t="shared" si="5"/>
        <v>0.4520547945205479</v>
      </c>
      <c r="U18" s="93">
        <f t="shared" si="3"/>
        <v>1.1939902783915157</v>
      </c>
      <c r="V18" s="22">
        <f>'学童（春）'!T87+'新所沢リーグ(春）'!T150+'所沢市'!T44+'Jr.T'!T96+'新所沢リーグ（秋）'!T166+'学童（秋）'!T88+'Jr.リーグ'!T145+'関団連'!T87</f>
        <v>37</v>
      </c>
      <c r="W18" s="24">
        <f>'学童（春）'!U87+'新所沢リーグ(春）'!U150+'所沢市'!U44+'Jr.T'!U96+'新所沢リーグ（秋）'!U166+'学童（秋）'!U88+'Jr.リーグ'!U145+'関団連'!U87</f>
        <v>13</v>
      </c>
      <c r="X18" s="131">
        <f t="shared" si="4"/>
        <v>0.35135135135135137</v>
      </c>
      <c r="Y18" s="61"/>
      <c r="Z18" s="63"/>
      <c r="AA18" s="3"/>
      <c r="AB18" s="4"/>
    </row>
    <row r="19" spans="2:28" ht="13.5">
      <c r="B19" s="91">
        <v>17</v>
      </c>
      <c r="C19" s="59" t="s">
        <v>237</v>
      </c>
      <c r="D19" s="69">
        <f>'学童（春）'!D88+'新所沢リーグ(春）'!D151+'所沢市'!D45+'Jr.T'!D97+'新所沢リーグ（秋）'!D167+'学童（秋）'!D89+'Jr.リーグ'!D146+'関団連'!D88</f>
        <v>25</v>
      </c>
      <c r="E19" s="71">
        <f>'新所沢リーグ(春）'!E151+'所沢市'!E45+'Jr.T'!E97+'新所沢リーグ（秋）'!E167+'学童（秋）'!E89+'Jr.リーグ'!E146+'関団連'!E88</f>
        <v>48</v>
      </c>
      <c r="F19" s="71">
        <f>'新所沢リーグ(春）'!F151+'所沢市'!F45+'Jr.T'!F97+'新所沢リーグ（秋）'!F167+'学童（秋）'!F89+'Jr.リーグ'!F146+'関団連'!F88</f>
        <v>38</v>
      </c>
      <c r="G19" s="71">
        <f>'新所沢リーグ(春）'!G151+'所沢市'!G45+'Jr.T'!G97+'新所沢リーグ（秋）'!G167+'学童（秋）'!G89+'Jr.リーグ'!G146+'関団連'!G88</f>
        <v>11</v>
      </c>
      <c r="H19" s="71">
        <f>'新所沢リーグ(春）'!H151+'所沢市'!H45+'Jr.T'!H97+'新所沢リーグ（秋）'!H167+'学童（秋）'!H89+'Jr.リーグ'!H146+'関団連'!H88</f>
        <v>11</v>
      </c>
      <c r="I19" s="71">
        <f>'新所沢リーグ(春）'!I151+'所沢市'!I45+'Jr.T'!I97+'新所沢リーグ（秋）'!I167+'学童（秋）'!I89+'Jr.リーグ'!I146+'関団連'!I88</f>
        <v>14</v>
      </c>
      <c r="J19" s="71">
        <f>'新所沢リーグ(春）'!J151+'所沢市'!J45+'Jr.T'!J97+'新所沢リーグ（秋）'!J167+'学童（秋）'!J89+'Jr.リーグ'!J146+'関団連'!J88</f>
        <v>10</v>
      </c>
      <c r="K19" s="71">
        <f>'新所沢リーグ(春）'!K151+'所沢市'!K45+'Jr.T'!K97+'新所沢リーグ（秋）'!K167+'学童（秋）'!K89+'Jr.リーグ'!K146+'関団連'!K88</f>
        <v>5</v>
      </c>
      <c r="L19" s="71">
        <f>'新所沢リーグ(春）'!L151+'所沢市'!L45+'Jr.T'!L97+'新所沢リーグ（秋）'!L167+'学童（秋）'!L89+'Jr.リーグ'!L146+'関団連'!L88</f>
        <v>14</v>
      </c>
      <c r="M19" s="71">
        <f>'新所沢リーグ(春）'!M151+'所沢市'!M45+'Jr.T'!M97+'新所沢リーグ（秋）'!M167+'学童（秋）'!M89+'Jr.リーグ'!M146+'関団連'!M88</f>
        <v>3</v>
      </c>
      <c r="N19" s="92">
        <f t="shared" si="2"/>
        <v>0.2894736842105263</v>
      </c>
      <c r="O19" s="71">
        <f>'新所沢リーグ(春）'!Q151+'所沢市'!Q45+'Jr.T'!Q97+'新所沢リーグ（秋）'!Q167+'学童（秋）'!Q89+'Jr.リーグ'!Q146+'関団連'!Q88</f>
        <v>0</v>
      </c>
      <c r="P19" s="71">
        <f>'新所沢リーグ(春）'!R151+'所沢市'!R45+'Jr.T'!R97+'新所沢リーグ（秋）'!R167+'学童（秋）'!R89+'Jr.リーグ'!R146+'関団連'!R88</f>
        <v>1</v>
      </c>
      <c r="Q19" s="71">
        <f>'新所沢リーグ(春）'!S151+'所沢市'!S45+'Jr.T'!S97+'新所沢リーグ（秋）'!S167+'学童（秋）'!S89+'Jr.リーグ'!S146+'関団連'!S88</f>
        <v>3</v>
      </c>
      <c r="R19" s="71">
        <f t="shared" si="0"/>
        <v>16</v>
      </c>
      <c r="S19" s="92">
        <f t="shared" si="1"/>
        <v>0.42105263157894735</v>
      </c>
      <c r="T19" s="92">
        <f t="shared" si="5"/>
        <v>0.4375</v>
      </c>
      <c r="U19" s="93">
        <f t="shared" si="3"/>
        <v>0.8585526315789473</v>
      </c>
      <c r="V19" s="22">
        <f>'学童（春）'!T88+'新所沢リーグ(春）'!T151+'所沢市'!T45+'Jr.T'!T97+'新所沢リーグ（秋）'!T167+'学童（秋）'!T89+'Jr.リーグ'!T146+'関団連'!T88</f>
        <v>20</v>
      </c>
      <c r="W19" s="24">
        <f>'学童（春）'!U88+'新所沢リーグ(春）'!U151+'所沢市'!U45+'Jr.T'!U97+'新所沢リーグ（秋）'!U167+'学童（秋）'!U89+'Jr.リーグ'!U146+'関団連'!U88</f>
        <v>8</v>
      </c>
      <c r="X19" s="131">
        <f t="shared" si="4"/>
        <v>0.4</v>
      </c>
      <c r="Y19" s="61"/>
      <c r="Z19" s="63"/>
      <c r="AA19" s="3"/>
      <c r="AB19" s="4"/>
    </row>
    <row r="20" spans="2:28" ht="13.5">
      <c r="B20" s="91">
        <v>18</v>
      </c>
      <c r="C20" s="59" t="s">
        <v>245</v>
      </c>
      <c r="D20" s="69">
        <f>'学童（春）'!D89+'新所沢リーグ(春）'!D152+'所沢市'!D46+'Jr.T'!D98+'新所沢リーグ（秋）'!D168+'学童（秋）'!D90+'Jr.リーグ'!D147+'関団連'!D89</f>
        <v>14</v>
      </c>
      <c r="E20" s="71">
        <f>'新所沢リーグ(春）'!E152+'新所沢リーグ（秋）'!E168+'Jr.リーグ'!E147</f>
        <v>17</v>
      </c>
      <c r="F20" s="71">
        <f>'新所沢リーグ(春）'!F152+'新所沢リーグ（秋）'!F168+'Jr.リーグ'!F147</f>
        <v>14</v>
      </c>
      <c r="G20" s="71">
        <f>'新所沢リーグ(春）'!G152+'新所沢リーグ（秋）'!G168+'Jr.リーグ'!G147</f>
        <v>8</v>
      </c>
      <c r="H20" s="71">
        <f>'新所沢リーグ(春）'!H152+'新所沢リーグ（秋）'!H168+'Jr.リーグ'!H147</f>
        <v>9</v>
      </c>
      <c r="I20" s="71">
        <f>'新所沢リーグ(春）'!I152+'新所沢リーグ（秋）'!I168+'Jr.リーグ'!I147</f>
        <v>8</v>
      </c>
      <c r="J20" s="71">
        <f>'新所沢リーグ(春）'!J152+'新所沢リーグ（秋）'!J168+'Jr.リーグ'!J147</f>
        <v>3</v>
      </c>
      <c r="K20" s="71">
        <f>'新所沢リーグ(春）'!K152+'新所沢リーグ（秋）'!K168+'Jr.リーグ'!K147</f>
        <v>2</v>
      </c>
      <c r="L20" s="71">
        <f>'新所沢リーグ(春）'!L152+'新所沢リーグ（秋）'!L168+'Jr.リーグ'!L147</f>
        <v>6</v>
      </c>
      <c r="M20" s="71">
        <f>'新所沢リーグ(春）'!M152+'新所沢リーグ（秋）'!M168+'Jr.リーグ'!M147</f>
        <v>6</v>
      </c>
      <c r="N20" s="92">
        <f t="shared" si="2"/>
        <v>0.5714285714285714</v>
      </c>
      <c r="O20" s="71">
        <f>'新所沢リーグ(春）'!Q152+'新所沢リーグ（秋）'!Q168+'Jr.リーグ'!Q147+'関団連'!Q89</f>
        <v>1</v>
      </c>
      <c r="P20" s="71">
        <f>'新所沢リーグ(春）'!R152+'新所沢リーグ（秋）'!R168+'Jr.リーグ'!R147+'関団連'!R89</f>
        <v>0</v>
      </c>
      <c r="Q20" s="71">
        <f>'新所沢リーグ(春）'!S152+'新所沢リーグ（秋）'!S168+'Jr.リーグ'!S147+'関団連'!S89</f>
        <v>2</v>
      </c>
      <c r="R20" s="71">
        <f t="shared" si="0"/>
        <v>13</v>
      </c>
      <c r="S20" s="92">
        <f t="shared" si="1"/>
        <v>0.9285714285714286</v>
      </c>
      <c r="T20" s="92">
        <f t="shared" si="5"/>
        <v>0.6470588235294118</v>
      </c>
      <c r="U20" s="93">
        <f t="shared" si="3"/>
        <v>1.5756302521008405</v>
      </c>
      <c r="V20" s="22">
        <f>'学童（春）'!T89+'新所沢リーグ(春）'!T152+'所沢市'!T46+'Jr.T'!T98+'新所沢リーグ（秋）'!T168+'学童（秋）'!T90+'Jr.リーグ'!T147+'関団連'!T89</f>
        <v>10</v>
      </c>
      <c r="W20" s="24">
        <f>'学童（春）'!U89+'新所沢リーグ(春）'!U152+'所沢市'!U46+'Jr.T'!U98+'新所沢リーグ（秋）'!U168+'学童（秋）'!U90+'Jr.リーグ'!U147+'関団連'!U89</f>
        <v>7</v>
      </c>
      <c r="X20" s="131">
        <f t="shared" si="4"/>
        <v>0.7</v>
      </c>
      <c r="Y20" s="61"/>
      <c r="Z20" s="63"/>
      <c r="AA20" s="3"/>
      <c r="AB20" s="4"/>
    </row>
    <row r="21" spans="2:28" ht="13.5">
      <c r="B21" s="91">
        <v>19</v>
      </c>
      <c r="C21" s="59" t="s">
        <v>238</v>
      </c>
      <c r="D21" s="69">
        <f>'学童（春）'!D90+'新所沢リーグ(春）'!D153+'所沢市'!D47+'Jr.T'!D99+'新所沢リーグ（秋）'!D169+'学童（秋）'!D91+'Jr.リーグ'!D148+'関団連'!D90</f>
        <v>29</v>
      </c>
      <c r="E21" s="71">
        <f>'学童（春）'!E90+'新所沢リーグ(春）'!E153+'所沢市'!E47+'Jr.T'!E99+'新所沢リーグ（秋）'!E169+'学童（秋）'!E91+'Jr.リーグ'!E148+'関団連'!E90</f>
        <v>65</v>
      </c>
      <c r="F21" s="71">
        <f>'学童（春）'!F90+'新所沢リーグ(春）'!F153+'所沢市'!F47+'Jr.T'!F99+'新所沢リーグ（秋）'!F169+'学童（秋）'!F91+'Jr.リーグ'!F148+'関団連'!F90</f>
        <v>57</v>
      </c>
      <c r="G21" s="71">
        <f>'学童（春）'!G90+'新所沢リーグ(春）'!G153+'所沢市'!G47+'Jr.T'!G99+'新所沢リーグ（秋）'!G169+'学童（秋）'!G91+'Jr.リーグ'!G148+'関団連'!G90</f>
        <v>17</v>
      </c>
      <c r="H21" s="71">
        <f>'学童（春）'!H90+'新所沢リーグ(春）'!H153+'所沢市'!H47+'Jr.T'!H99+'新所沢リーグ（秋）'!H169+'学童（秋）'!H91+'Jr.リーグ'!H148+'関団連'!H90</f>
        <v>18</v>
      </c>
      <c r="I21" s="71">
        <f>'学童（春）'!I90+'新所沢リーグ(春）'!I153+'所沢市'!I47+'Jr.T'!I99+'新所沢リーグ（秋）'!I169+'学童（秋）'!I91+'Jr.リーグ'!I148+'関団連'!I90</f>
        <v>19</v>
      </c>
      <c r="J21" s="71">
        <f>'学童（春）'!J90+'新所沢リーグ(春）'!J153+'所沢市'!J47+'Jr.T'!J99+'新所沢リーグ（秋）'!J169+'学童（秋）'!J91+'Jr.リーグ'!J148+'関団連'!J90</f>
        <v>8</v>
      </c>
      <c r="K21" s="71">
        <f>'学童（春）'!K90+'新所沢リーグ(春）'!K153+'所沢市'!K47+'Jr.T'!K99+'新所沢リーグ（秋）'!K169+'学童（秋）'!K91+'Jr.リーグ'!K148+'関団連'!K90</f>
        <v>16</v>
      </c>
      <c r="L21" s="71">
        <f>'学童（春）'!L90+'新所沢リーグ(春）'!L153+'所沢市'!L47+'Jr.T'!L99+'新所沢リーグ（秋）'!L169+'学童（秋）'!L91+'Jr.リーグ'!L148+'関団連'!L90</f>
        <v>19</v>
      </c>
      <c r="M21" s="71">
        <f>'学童（春）'!M90+'新所沢リーグ(春）'!M153+'所沢市'!M47+'Jr.T'!M99+'新所沢リーグ（秋）'!M169+'学童（秋）'!M91+'Jr.リーグ'!M148+'関団連'!M90</f>
        <v>8</v>
      </c>
      <c r="N21" s="92">
        <f t="shared" si="2"/>
        <v>0.2982456140350877</v>
      </c>
      <c r="O21" s="71">
        <f>'学童（春）'!Q90+'新所沢リーグ(春）'!Q153+'所沢市'!Q47+'Jr.T'!Q99+'新所沢リーグ（秋）'!Q169+'学童（秋）'!Q91+'Jr.リーグ'!Q148+'関団連'!Q90</f>
        <v>3</v>
      </c>
      <c r="P21" s="71">
        <f>'学童（春）'!R90+'新所沢リーグ(春）'!R153+'所沢市'!R47+'Jr.T'!R99+'新所沢リーグ（秋）'!R169+'学童（秋）'!R91+'Jr.リーグ'!R148+'関団連'!R90</f>
        <v>0</v>
      </c>
      <c r="Q21" s="71">
        <f>'学童（春）'!S90+'新所沢リーグ(春）'!S153+'所沢市'!S47+'Jr.T'!S99+'新所沢リーグ（秋）'!S169+'学童（秋）'!S91+'Jr.リーグ'!S148+'関団連'!S90</f>
        <v>5</v>
      </c>
      <c r="R21" s="71">
        <f t="shared" si="0"/>
        <v>31</v>
      </c>
      <c r="S21" s="92">
        <f t="shared" si="1"/>
        <v>0.543859649122807</v>
      </c>
      <c r="T21" s="92">
        <f t="shared" si="5"/>
        <v>0.38461538461538464</v>
      </c>
      <c r="U21" s="93">
        <f t="shared" si="3"/>
        <v>0.9284750337381917</v>
      </c>
      <c r="V21" s="22">
        <f>'学童（春）'!T90+'新所沢リーグ(春）'!T153+'所沢市'!T47+'Jr.T'!T99+'新所沢リーグ（秋）'!T169+'学童（秋）'!T91+'Jr.リーグ'!T148+'関団連'!T90</f>
        <v>23</v>
      </c>
      <c r="W21" s="24">
        <f>'学童（春）'!U90+'新所沢リーグ(春）'!U153+'所沢市'!U47+'Jr.T'!U99+'新所沢リーグ（秋）'!U169+'学童（秋）'!U91+'Jr.リーグ'!U148+'関団連'!U90</f>
        <v>7</v>
      </c>
      <c r="X21" s="131">
        <f t="shared" si="4"/>
        <v>0.30434782608695654</v>
      </c>
      <c r="Y21" s="61"/>
      <c r="Z21" s="63"/>
      <c r="AA21" s="3"/>
      <c r="AB21" s="4"/>
    </row>
    <row r="22" spans="2:28" ht="13.5">
      <c r="B22" s="91">
        <v>20</v>
      </c>
      <c r="C22" s="59" t="s">
        <v>240</v>
      </c>
      <c r="D22" s="69">
        <f>'学童（春）'!D91+'新所沢リーグ(春）'!D154+'所沢市'!D48+'Jr.T'!D100+'新所沢リーグ（秋）'!D170+'学童（秋）'!D92+'Jr.リーグ'!D149+'関団連'!D91</f>
        <v>19</v>
      </c>
      <c r="E22" s="71">
        <f>'新所沢リーグ(春）'!E154+'所沢市'!E48+'Jr.T'!E100+'新所沢リーグ（秋）'!E170+'関団連'!E91+'Jr.リーグ'!E149</f>
        <v>39</v>
      </c>
      <c r="F22" s="71">
        <f>'新所沢リーグ(春）'!F154+'所沢市'!F48+'Jr.T'!F100+'新所沢リーグ（秋）'!F170+'関団連'!F91+'Jr.リーグ'!F149</f>
        <v>30</v>
      </c>
      <c r="G22" s="71">
        <f>'新所沢リーグ(春）'!G154+'所沢市'!G48+'Jr.T'!G100+'新所沢リーグ（秋）'!G170+'関団連'!G91+'Jr.リーグ'!G149</f>
        <v>5</v>
      </c>
      <c r="H22" s="71">
        <f>'新所沢リーグ(春）'!H154+'所沢市'!H48+'Jr.T'!H100+'新所沢リーグ（秋）'!H170+'関団連'!H91+'Jr.リーグ'!H149</f>
        <v>9</v>
      </c>
      <c r="I22" s="71">
        <f>'新所沢リーグ(春）'!I154+'所沢市'!I48+'Jr.T'!I100+'新所沢リーグ（秋）'!I170+'関団連'!I91+'Jr.リーグ'!I149</f>
        <v>10</v>
      </c>
      <c r="J22" s="71">
        <f>'新所沢リーグ(春）'!J154+'所沢市'!J48+'Jr.T'!J100+'新所沢リーグ（秋）'!J170+'関団連'!J91+'Jr.リーグ'!J149</f>
        <v>9</v>
      </c>
      <c r="K22" s="71">
        <f>'新所沢リーグ(春）'!K154+'所沢市'!K48+'Jr.T'!K100+'新所沢リーグ（秋）'!K170+'関団連'!K91+'Jr.リーグ'!K149</f>
        <v>16</v>
      </c>
      <c r="L22" s="71">
        <f>'新所沢リーグ(春）'!L154+'所沢市'!L48+'Jr.T'!L100+'新所沢リーグ（秋）'!L170+'関団連'!L91+'Jr.リーグ'!L149</f>
        <v>10</v>
      </c>
      <c r="M22" s="71">
        <f>'新所沢リーグ(春）'!M154+'所沢市'!M48+'Jr.T'!M100+'新所沢リーグ（秋）'!M170+'関団連'!M91+'Jr.リーグ'!M149</f>
        <v>11</v>
      </c>
      <c r="N22" s="92">
        <f t="shared" si="2"/>
        <v>0.16666666666666666</v>
      </c>
      <c r="O22" s="71">
        <f>'新所沢リーグ(春）'!Q154+'所沢市'!Q48+'Jr.T'!Q100+'新所沢リーグ（秋）'!Q170+'Jr.リーグ'!Q149+'関団連'!Q91</f>
        <v>0</v>
      </c>
      <c r="P22" s="71">
        <f>'新所沢リーグ(春）'!R154+'所沢市'!R48+'Jr.T'!R100+'新所沢リーグ（秋）'!R170+'Jr.リーグ'!R149+'関団連'!R91</f>
        <v>1</v>
      </c>
      <c r="Q22" s="71">
        <f>'新所沢リーグ(春）'!S154+'所沢市'!S48+'Jr.T'!S100+'新所沢リーグ（秋）'!S170+'Jr.リーグ'!S149+'関団連'!S91</f>
        <v>3</v>
      </c>
      <c r="R22" s="71">
        <f t="shared" si="0"/>
        <v>10</v>
      </c>
      <c r="S22" s="92">
        <f t="shared" si="1"/>
        <v>0.3333333333333333</v>
      </c>
      <c r="T22" s="92">
        <f t="shared" si="5"/>
        <v>0.358974358974359</v>
      </c>
      <c r="U22" s="93">
        <f t="shared" si="3"/>
        <v>0.6923076923076923</v>
      </c>
      <c r="V22" s="22">
        <f>'学童（春）'!T91+'新所沢リーグ(春）'!T154+'所沢市'!T48+'Jr.T'!T100+'新所沢リーグ（秋）'!T170+'学童（秋）'!T92+'Jr.リーグ'!T149+'関団連'!T91</f>
        <v>22</v>
      </c>
      <c r="W22" s="24">
        <f>'学童（春）'!U91+'新所沢リーグ(春）'!U154+'所沢市'!U48+'Jr.T'!U100+'新所沢リーグ（秋）'!U170+'学童（秋）'!U92+'Jr.リーグ'!U149+'関団連'!U91</f>
        <v>5</v>
      </c>
      <c r="X22" s="131">
        <f t="shared" si="4"/>
        <v>0.22727272727272727</v>
      </c>
      <c r="Y22" s="61"/>
      <c r="Z22" s="63"/>
      <c r="AA22" s="3"/>
      <c r="AB22" s="4"/>
    </row>
    <row r="23" spans="2:28" ht="13.5">
      <c r="B23" s="91">
        <v>21</v>
      </c>
      <c r="C23" s="59" t="s">
        <v>241</v>
      </c>
      <c r="D23" s="69">
        <f>'学童（春）'!D92+'新所沢リーグ(春）'!D155+'所沢市'!D49+'Jr.T'!D101+'新所沢リーグ（秋）'!D171+'学童（秋）'!D93+'Jr.リーグ'!D150+'関団連'!D92</f>
        <v>17</v>
      </c>
      <c r="E23" s="71">
        <f>'新所沢リーグ(春）'!E155+'所沢市'!E49+'Jr.T'!E101+'新所沢リーグ（秋）'!E171+'関団連'!E92+'Jr.リーグ'!E150</f>
        <v>22</v>
      </c>
      <c r="F23" s="71">
        <f>'新所沢リーグ(春）'!F155+'所沢市'!F49+'Jr.T'!F101+'新所沢リーグ（秋）'!F171+'関団連'!F92+'Jr.リーグ'!F150</f>
        <v>20</v>
      </c>
      <c r="G23" s="71">
        <f>'新所沢リーグ(春）'!G155+'所沢市'!G49+'Jr.T'!G101+'新所沢リーグ（秋）'!G171+'関団連'!G92+'Jr.リーグ'!G150</f>
        <v>5</v>
      </c>
      <c r="H23" s="71">
        <f>'新所沢リーグ(春）'!H155+'所沢市'!H49+'Jr.T'!H101+'新所沢リーグ（秋）'!H171+'関団連'!H92+'Jr.リーグ'!H150</f>
        <v>8</v>
      </c>
      <c r="I23" s="71">
        <f>'新所沢リーグ(春）'!I155+'所沢市'!I49+'Jr.T'!I101+'新所沢リーグ（秋）'!I171+'関団連'!I92+'Jr.リーグ'!I150</f>
        <v>7</v>
      </c>
      <c r="J23" s="71">
        <f>'新所沢リーグ(春）'!J155+'所沢市'!J49+'Jr.T'!J101+'新所沢リーグ（秋）'!J171+'関団連'!J92+'Jr.リーグ'!J150</f>
        <v>2</v>
      </c>
      <c r="K23" s="71">
        <f>'新所沢リーグ(春）'!K155+'所沢市'!K49+'Jr.T'!K101+'新所沢リーグ（秋）'!K171+'関団連'!K92+'Jr.リーグ'!K150</f>
        <v>7</v>
      </c>
      <c r="L23" s="71">
        <f>'新所沢リーグ(春）'!L155+'所沢市'!L49+'Jr.T'!L101+'新所沢リーグ（秋）'!L171+'関団連'!L92+'Jr.リーグ'!L150</f>
        <v>6</v>
      </c>
      <c r="M23" s="71">
        <f>'新所沢リーグ(春）'!M155+'所沢市'!M49+'Jr.T'!M101+'新所沢リーグ（秋）'!M171+'関団連'!M92+'Jr.リーグ'!M150</f>
        <v>3</v>
      </c>
      <c r="N23" s="92">
        <f t="shared" si="2"/>
        <v>0.25</v>
      </c>
      <c r="O23" s="71">
        <f>'新所沢リーグ(春）'!Q155+'所沢市'!Q49+'Jr.T'!Q101+'新所沢リーグ（秋）'!Q171+'Jr.リーグ'!Q150+'関団連'!Q92</f>
        <v>0</v>
      </c>
      <c r="P23" s="71">
        <f>'新所沢リーグ(春）'!R155+'所沢市'!R49+'Jr.T'!R101+'新所沢リーグ（秋）'!R171+'Jr.リーグ'!R150+'関団連'!R92</f>
        <v>1</v>
      </c>
      <c r="Q23" s="71">
        <f>'新所沢リーグ(春）'!S155+'所沢市'!S49+'Jr.T'!S101+'新所沢リーグ（秋）'!S171+'Jr.リーグ'!S150+'関団連'!S92</f>
        <v>2</v>
      </c>
      <c r="R23" s="71">
        <f t="shared" si="0"/>
        <v>9</v>
      </c>
      <c r="S23" s="92">
        <f t="shared" si="1"/>
        <v>0.45</v>
      </c>
      <c r="T23" s="92">
        <f t="shared" si="5"/>
        <v>0.3181818181818182</v>
      </c>
      <c r="U23" s="93">
        <f t="shared" si="3"/>
        <v>0.7681818181818182</v>
      </c>
      <c r="V23" s="22">
        <f>'学童（春）'!T92+'新所沢リーグ(春）'!T155+'所沢市'!T49+'Jr.T'!T101+'新所沢リーグ（秋）'!T171+'学童（秋）'!T93+'Jr.リーグ'!T150+'関団連'!T92</f>
        <v>9</v>
      </c>
      <c r="W23" s="24">
        <f>'学童（春）'!U92+'新所沢リーグ(春）'!U155+'所沢市'!U49+'Jr.T'!U101+'新所沢リーグ（秋）'!U171+'学童（秋）'!U93+'Jr.リーグ'!U150+'関団連'!U92</f>
        <v>3</v>
      </c>
      <c r="X23" s="131">
        <f t="shared" si="4"/>
        <v>0.3333333333333333</v>
      </c>
      <c r="Y23" s="63"/>
      <c r="Z23" s="63"/>
      <c r="AA23" s="3"/>
      <c r="AB23" s="4"/>
    </row>
    <row r="24" spans="2:26" ht="13.5">
      <c r="B24" s="91">
        <v>22</v>
      </c>
      <c r="C24" s="59" t="s">
        <v>242</v>
      </c>
      <c r="D24" s="69">
        <f>'学童（春）'!D93+'新所沢リーグ(春）'!D156+'所沢市'!D50+'Jr.T'!D102+'新所沢リーグ（秋）'!D172+'学童（秋）'!D94+'Jr.リーグ'!D151+'関団連'!D93</f>
        <v>18</v>
      </c>
      <c r="E24" s="71">
        <f>'新所沢リーグ(春）'!E156+'所沢市'!E50+'Jr.T'!E102+'新所沢リーグ（秋）'!E172+'Jr.リーグ'!E151</f>
        <v>46</v>
      </c>
      <c r="F24" s="71">
        <f>'新所沢リーグ(春）'!F156+'所沢市'!F50+'Jr.T'!F102+'新所沢リーグ（秋）'!F172+'Jr.リーグ'!F151</f>
        <v>36</v>
      </c>
      <c r="G24" s="71">
        <f>'新所沢リーグ(春）'!G156+'所沢市'!G50+'Jr.T'!G102+'新所沢リーグ（秋）'!G172+'Jr.リーグ'!G151</f>
        <v>16</v>
      </c>
      <c r="H24" s="71">
        <f>'新所沢リーグ(春）'!H156+'所沢市'!H50+'Jr.T'!H102+'新所沢リーグ（秋）'!H172+'Jr.リーグ'!H151</f>
        <v>9</v>
      </c>
      <c r="I24" s="71">
        <f>'新所沢リーグ(春）'!I156+'所沢市'!I50+'Jr.T'!I102+'新所沢リーグ（秋）'!I172+'Jr.リーグ'!I151</f>
        <v>17</v>
      </c>
      <c r="J24" s="71">
        <f>'新所沢リーグ(春）'!J156+'所沢市'!J50+'Jr.T'!J102+'新所沢リーグ（秋）'!J172+'Jr.リーグ'!J151</f>
        <v>10</v>
      </c>
      <c r="K24" s="71">
        <f>'新所沢リーグ(春）'!K156+'所沢市'!K50+'Jr.T'!K102+'新所沢リーグ（秋）'!K172+'Jr.リーグ'!K151</f>
        <v>5</v>
      </c>
      <c r="L24" s="71">
        <f>'新所沢リーグ(春）'!L156+'所沢市'!L50+'Jr.T'!L102+'新所沢リーグ（秋）'!L172+'Jr.リーグ'!L151</f>
        <v>29</v>
      </c>
      <c r="M24" s="71">
        <f>'新所沢リーグ(春）'!M156+'所沢市'!M50+'Jr.T'!M102+'新所沢リーグ（秋）'!M172+'Jr.リーグ'!M151</f>
        <v>17</v>
      </c>
      <c r="N24" s="92">
        <f t="shared" si="2"/>
        <v>0.4444444444444444</v>
      </c>
      <c r="O24" s="71">
        <f>'新所沢リーグ(春）'!Q156+'所沢市'!Q50+'Jr.T'!Q102+'新所沢リーグ（秋）'!Q172+'Jr.リーグ'!Q151+'関団連'!Q93</f>
        <v>0</v>
      </c>
      <c r="P24" s="71">
        <f>'新所沢リーグ(春）'!R156+'所沢市'!R50+'Jr.T'!R102+'新所沢リーグ（秋）'!R172+'Jr.リーグ'!R151+'関団連'!R93</f>
        <v>0</v>
      </c>
      <c r="Q24" s="71">
        <f>'新所沢リーグ(春）'!S156+'所沢市'!S50+'Jr.T'!S102+'新所沢リーグ（秋）'!S172+'Jr.リーグ'!S151+'関団連'!S93</f>
        <v>1</v>
      </c>
      <c r="R24" s="71">
        <f t="shared" si="0"/>
        <v>17</v>
      </c>
      <c r="S24" s="92">
        <f t="shared" si="1"/>
        <v>0.4722222222222222</v>
      </c>
      <c r="T24" s="92">
        <f t="shared" si="5"/>
        <v>0.5652173913043478</v>
      </c>
      <c r="U24" s="93">
        <f t="shared" si="3"/>
        <v>1.03743961352657</v>
      </c>
      <c r="V24" s="22">
        <f>'学童（春）'!T93+'新所沢リーグ(春）'!T156+'所沢市'!T50+'Jr.T'!T102+'新所沢リーグ（秋）'!T172+'学童（秋）'!T94+'Jr.リーグ'!T151+'関団連'!T93</f>
        <v>15</v>
      </c>
      <c r="W24" s="24">
        <f>'学童（春）'!U93+'新所沢リーグ(春）'!U156+'所沢市'!U50+'Jr.T'!U102+'新所沢リーグ（秋）'!U172+'学童（秋）'!U94+'Jr.リーグ'!U151+'関団連'!U93</f>
        <v>9</v>
      </c>
      <c r="X24" s="131">
        <f t="shared" si="4"/>
        <v>0.6</v>
      </c>
      <c r="Y24" s="62"/>
      <c r="Z24" s="39"/>
    </row>
    <row r="25" spans="2:26" ht="13.5">
      <c r="B25" s="91">
        <v>23</v>
      </c>
      <c r="C25" s="59" t="s">
        <v>243</v>
      </c>
      <c r="D25" s="69">
        <f>'学童（春）'!D94+'新所沢リーグ(春）'!D157+'所沢市'!D51+'Jr.T'!D103+'新所沢リーグ（秋）'!D173+'学童（秋）'!D95+'Jr.リーグ'!D152+'関団連'!D94</f>
        <v>11</v>
      </c>
      <c r="E25" s="71">
        <f>'新所沢リーグ(春）'!E157+'所沢市'!E51+'Jr.T'!E103+'新所沢リーグ（秋）'!E173+'Jr.リーグ'!E152</f>
        <v>12</v>
      </c>
      <c r="F25" s="71">
        <f>'新所沢リーグ(春）'!F157+'所沢市'!F51+'Jr.T'!F103+'新所沢リーグ（秋）'!F173+'Jr.リーグ'!F152</f>
        <v>9</v>
      </c>
      <c r="G25" s="71">
        <f>'新所沢リーグ(春）'!G157+'所沢市'!G51+'Jr.T'!G103+'新所沢リーグ（秋）'!G173+'Jr.リーグ'!G152</f>
        <v>0</v>
      </c>
      <c r="H25" s="71">
        <f>'新所沢リーグ(春）'!H157+'所沢市'!H51+'Jr.T'!H103+'新所沢リーグ（秋）'!H173+'Jr.リーグ'!H152</f>
        <v>1</v>
      </c>
      <c r="I25" s="71">
        <f>'新所沢リーグ(春）'!I157+'所沢市'!I51+'Jr.T'!I103+'新所沢リーグ（秋）'!I173+'Jr.リーグ'!I152</f>
        <v>3</v>
      </c>
      <c r="J25" s="71">
        <f>'新所沢リーグ(春）'!J157+'所沢市'!J51+'Jr.T'!J103+'新所沢リーグ（秋）'!J173+'Jr.リーグ'!J152</f>
        <v>3</v>
      </c>
      <c r="K25" s="71">
        <f>'新所沢リーグ(春）'!K157+'所沢市'!K51+'Jr.T'!K103+'新所沢リーグ（秋）'!K173+'Jr.リーグ'!K152</f>
        <v>4</v>
      </c>
      <c r="L25" s="71">
        <f>'新所沢リーグ(春）'!L157+'所沢市'!L51+'Jr.T'!L103+'新所沢リーグ（秋）'!L173+'Jr.リーグ'!L152</f>
        <v>3</v>
      </c>
      <c r="M25" s="71">
        <f>'新所沢リーグ(春）'!M157+'所沢市'!M51+'Jr.T'!M103+'新所沢リーグ（秋）'!M173+'Jr.リーグ'!M152</f>
        <v>3</v>
      </c>
      <c r="N25" s="92">
        <f t="shared" si="2"/>
        <v>0</v>
      </c>
      <c r="O25" s="71">
        <f>'新所沢リーグ(春）'!Q157+'所沢市'!Q51+'Jr.T'!Q103+'新所沢リーグ（秋）'!Q173+'Jr.リーグ'!Q152+'関団連'!Q94</f>
        <v>0</v>
      </c>
      <c r="P25" s="71">
        <f>'新所沢リーグ(春）'!R157+'所沢市'!R51+'Jr.T'!R103+'新所沢リーグ（秋）'!R173+'Jr.リーグ'!R152+'関団連'!R94</f>
        <v>0</v>
      </c>
      <c r="Q25" s="71">
        <f>'新所沢リーグ(春）'!S157+'所沢市'!S51+'Jr.T'!S103+'新所沢リーグ（秋）'!S173+'Jr.リーグ'!S152+'関団連'!S94</f>
        <v>0</v>
      </c>
      <c r="R25" s="71">
        <f t="shared" si="0"/>
        <v>0</v>
      </c>
      <c r="S25" s="92">
        <f t="shared" si="1"/>
        <v>0</v>
      </c>
      <c r="T25" s="92">
        <f t="shared" si="5"/>
        <v>0.25</v>
      </c>
      <c r="U25" s="93">
        <f t="shared" si="3"/>
        <v>0.25</v>
      </c>
      <c r="V25" s="22">
        <f>'学童（春）'!T94+'新所沢リーグ(春）'!T157+'所沢市'!T51+'Jr.T'!T103+'新所沢リーグ（秋）'!T173+'学童（秋）'!T95+'Jr.リーグ'!T152+'関団連'!T94</f>
        <v>5</v>
      </c>
      <c r="W25" s="24">
        <f>'学童（春）'!U94+'新所沢リーグ(春）'!U157+'所沢市'!U51+'Jr.T'!U103+'新所沢リーグ（秋）'!U173+'学童（秋）'!U95+'Jr.リーグ'!U152+'関団連'!U94</f>
        <v>0</v>
      </c>
      <c r="X25" s="131">
        <f t="shared" si="4"/>
        <v>0</v>
      </c>
      <c r="Y25" s="62"/>
      <c r="Z25" s="39"/>
    </row>
    <row r="26" spans="2:26" ht="13.5">
      <c r="B26" s="91">
        <v>24</v>
      </c>
      <c r="C26" s="59" t="s">
        <v>244</v>
      </c>
      <c r="D26" s="69">
        <f>'学童（春）'!D95+'新所沢リーグ(春）'!D158+'所沢市'!D52+'Jr.T'!D104+'新所沢リーグ（秋）'!D174+'学童（秋）'!D96+'Jr.リーグ'!D153+'関団連'!D95</f>
        <v>21</v>
      </c>
      <c r="E26" s="71">
        <f>'新所沢リーグ(春）'!E158+'所沢市'!E52+'Jr.T'!E104+'新所沢リーグ（秋）'!E174+'関団連'!E95+'Jr.リーグ'!E153</f>
        <v>41</v>
      </c>
      <c r="F26" s="71">
        <f>'新所沢リーグ(春）'!F158+'所沢市'!F52+'Jr.T'!F104+'新所沢リーグ（秋）'!F174+'関団連'!F95+'Jr.リーグ'!F153</f>
        <v>37</v>
      </c>
      <c r="G26" s="71">
        <f>'新所沢リーグ(春）'!G158+'所沢市'!G52+'Jr.T'!G104+'新所沢リーグ（秋）'!G174+'関団連'!G95+'Jr.リーグ'!G153</f>
        <v>16</v>
      </c>
      <c r="H26" s="71">
        <f>'新所沢リーグ(春）'!H158+'所沢市'!H52+'Jr.T'!H104+'新所沢リーグ（秋）'!H174+'関団連'!H95+'Jr.リーグ'!H153</f>
        <v>16</v>
      </c>
      <c r="I26" s="71">
        <f>'新所沢リーグ(春）'!I158+'所沢市'!I52+'Jr.T'!I104+'新所沢リーグ（秋）'!I174+'関団連'!I95+'Jr.リーグ'!I153</f>
        <v>16</v>
      </c>
      <c r="J26" s="71">
        <f>'新所沢リーグ(春）'!J158+'所沢市'!J52+'Jr.T'!J104+'新所沢リーグ（秋）'!J174+'関団連'!J95+'Jr.リーグ'!J153</f>
        <v>4</v>
      </c>
      <c r="K26" s="71">
        <f>'新所沢リーグ(春）'!K158+'所沢市'!K52+'Jr.T'!K104+'新所沢リーグ（秋）'!K174+'関団連'!K95+'Jr.リーグ'!K153</f>
        <v>6</v>
      </c>
      <c r="L26" s="71">
        <f>'新所沢リーグ(春）'!L158+'所沢市'!L52+'Jr.T'!L104+'新所沢リーグ（秋）'!L174+'関団連'!L95+'Jr.リーグ'!L153</f>
        <v>18</v>
      </c>
      <c r="M26" s="71">
        <f>'新所沢リーグ(春）'!M158+'所沢市'!M52+'Jr.T'!M104+'新所沢リーグ（秋）'!M174+'関団連'!M95+'Jr.リーグ'!M153</f>
        <v>15</v>
      </c>
      <c r="N26" s="92">
        <f t="shared" si="2"/>
        <v>0.43243243243243246</v>
      </c>
      <c r="O26" s="71">
        <f>'新所沢リーグ(春）'!Q158+'所沢市'!Q52+'Jr.T'!Q104+'新所沢リーグ（秋）'!Q174+'Jr.リーグ'!Q153+'関団連'!Q95</f>
        <v>1</v>
      </c>
      <c r="P26" s="71">
        <f>'新所沢リーグ(春）'!R158+'所沢市'!R52+'Jr.T'!R104+'新所沢リーグ（秋）'!R174+'Jr.リーグ'!R153+'関団連'!R95</f>
        <v>0</v>
      </c>
      <c r="Q26" s="71">
        <f>'新所沢リーグ(春）'!S158+'所沢市'!S52+'Jr.T'!S104+'新所沢リーグ（秋）'!S174+'Jr.リーグ'!S153+'関団連'!S95</f>
        <v>3</v>
      </c>
      <c r="R26" s="71">
        <f t="shared" si="0"/>
        <v>22</v>
      </c>
      <c r="S26" s="92">
        <f t="shared" si="1"/>
        <v>0.5945945945945946</v>
      </c>
      <c r="T26" s="92">
        <f t="shared" si="5"/>
        <v>0.4878048780487805</v>
      </c>
      <c r="U26" s="93">
        <f t="shared" si="3"/>
        <v>1.0823994726433752</v>
      </c>
      <c r="V26" s="22">
        <f>'学童（春）'!T95+'新所沢リーグ(春）'!T158+'所沢市'!T52+'Jr.T'!T104+'新所沢リーグ（秋）'!T174+'学童（秋）'!T96+'Jr.リーグ'!T153+'関団連'!T95</f>
        <v>23</v>
      </c>
      <c r="W26" s="24">
        <f>'学童（春）'!U95+'新所沢リーグ(春）'!U158+'所沢市'!U52+'Jr.T'!U104+'新所沢リーグ（秋）'!U174+'学童（秋）'!U96+'Jr.リーグ'!U153+'関団連'!U95</f>
        <v>9</v>
      </c>
      <c r="X26" s="131">
        <f t="shared" si="4"/>
        <v>0.391304347826087</v>
      </c>
      <c r="Y26" s="41"/>
      <c r="Z26" s="42"/>
    </row>
    <row r="27" spans="2:26" ht="14.25" thickBot="1">
      <c r="B27" s="96">
        <v>25</v>
      </c>
      <c r="C27" s="97" t="s">
        <v>239</v>
      </c>
      <c r="D27" s="70">
        <f>'学童（春）'!D96+'新所沢リーグ(春）'!D159+'所沢市'!D53+'Jr.T'!D105+'新所沢リーグ（秋）'!D175+'学童（秋）'!D97+'Jr.リーグ'!D154+'関団連'!D96</f>
        <v>11</v>
      </c>
      <c r="E27" s="98">
        <f>'新所沢リーグ(春）'!E159+'Jr.T'!E105+'新所沢リーグ（秋）'!E175+'Jr.リーグ'!E154</f>
        <v>13</v>
      </c>
      <c r="F27" s="98">
        <f>'新所沢リーグ(春）'!F159+'Jr.T'!F105+'新所沢リーグ（秋）'!F175+'Jr.リーグ'!F154</f>
        <v>12</v>
      </c>
      <c r="G27" s="98">
        <f>'新所沢リーグ(春）'!G159+'Jr.T'!G105+'新所沢リーグ（秋）'!G175+'Jr.リーグ'!G154</f>
        <v>5</v>
      </c>
      <c r="H27" s="98">
        <f>'新所沢リーグ(春）'!H159+'Jr.T'!H105+'新所沢リーグ（秋）'!H175+'Jr.リーグ'!H154</f>
        <v>2</v>
      </c>
      <c r="I27" s="98">
        <f>'新所沢リーグ(春）'!I159+'Jr.T'!I105+'新所沢リーグ（秋）'!I175+'Jr.リーグ'!I154</f>
        <v>5</v>
      </c>
      <c r="J27" s="98">
        <f>'新所沢リーグ(春）'!J159+'Jr.T'!J105+'新所沢リーグ（秋）'!J175+'Jr.リーグ'!J154</f>
        <v>1</v>
      </c>
      <c r="K27" s="98">
        <f>'新所沢リーグ(春）'!K159+'Jr.T'!K105+'新所沢リーグ（秋）'!K175+'Jr.リーグ'!K154</f>
        <v>4</v>
      </c>
      <c r="L27" s="98">
        <f>'新所沢リーグ(春）'!L159+'Jr.T'!L105+'新所沢リーグ（秋）'!L175+'Jr.リーグ'!L154</f>
        <v>3</v>
      </c>
      <c r="M27" s="98">
        <f>'新所沢リーグ(春）'!M159+'Jr.T'!M105+'新所沢リーグ（秋）'!M175+'Jr.リーグ'!M154</f>
        <v>23</v>
      </c>
      <c r="N27" s="99">
        <f t="shared" si="2"/>
        <v>0.4166666666666667</v>
      </c>
      <c r="O27" s="98">
        <f>'新所沢リーグ(春）'!Q159+'Jr.T'!Q105+'新所沢リーグ（秋）'!Q175+'Jr.リーグ'!Q154+'関団連'!Q96</f>
        <v>0</v>
      </c>
      <c r="P27" s="98">
        <f>'新所沢リーグ(春）'!R159+'Jr.T'!R105+'新所沢リーグ（秋）'!R175+'Jr.リーグ'!R154+'関団連'!R96</f>
        <v>0</v>
      </c>
      <c r="Q27" s="98">
        <f>'新所沢リーグ(春）'!S159+'Jr.T'!S105+'新所沢リーグ（秋）'!S175+'Jr.リーグ'!S154+'関団連'!S96</f>
        <v>2</v>
      </c>
      <c r="R27" s="98">
        <f t="shared" si="0"/>
        <v>7</v>
      </c>
      <c r="S27" s="99">
        <f t="shared" si="1"/>
        <v>0.5833333333333334</v>
      </c>
      <c r="T27" s="99">
        <f t="shared" si="5"/>
        <v>0.46153846153846156</v>
      </c>
      <c r="U27" s="100">
        <f t="shared" si="3"/>
        <v>1.044871794871795</v>
      </c>
      <c r="V27" s="76">
        <f>'学童（春）'!T96+'新所沢リーグ(春）'!T159+'所沢市'!T53+'Jr.T'!T105+'新所沢リーグ（秋）'!T175+'学童（秋）'!T97+'Jr.リーグ'!T154+'関団連'!T96</f>
        <v>5</v>
      </c>
      <c r="W27" s="25">
        <f>'学童（春）'!U96+'新所沢リーグ(春）'!U159+'所沢市'!U53+'Jr.T'!U105+'新所沢リーグ（秋）'!U175+'学童（秋）'!U97+'Jr.リーグ'!U154+'関団連'!U96</f>
        <v>2</v>
      </c>
      <c r="X27" s="129">
        <f t="shared" si="4"/>
        <v>0.4</v>
      </c>
      <c r="Y27" s="41"/>
      <c r="Z27" s="42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4.25" thickBot="1">
      <c r="B29" s="15" t="s">
        <v>408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ht="13.5">
      <c r="B30" s="90" t="s">
        <v>221</v>
      </c>
      <c r="C30" s="32" t="s">
        <v>246</v>
      </c>
      <c r="D30" s="32" t="s">
        <v>299</v>
      </c>
      <c r="E30" s="32" t="s">
        <v>284</v>
      </c>
      <c r="F30" s="32" t="s">
        <v>285</v>
      </c>
      <c r="G30" s="32" t="s">
        <v>5</v>
      </c>
      <c r="H30" s="32" t="s">
        <v>7</v>
      </c>
      <c r="I30" s="32" t="s">
        <v>9</v>
      </c>
      <c r="J30" s="32" t="s">
        <v>13</v>
      </c>
      <c r="K30" s="32" t="s">
        <v>282</v>
      </c>
      <c r="L30" s="32" t="s">
        <v>283</v>
      </c>
      <c r="M30" s="32" t="s">
        <v>289</v>
      </c>
      <c r="N30" s="32" t="s">
        <v>286</v>
      </c>
      <c r="O30" s="32" t="s">
        <v>290</v>
      </c>
      <c r="P30" s="32" t="s">
        <v>291</v>
      </c>
      <c r="Q30" s="33" t="s">
        <v>300</v>
      </c>
      <c r="R30" s="40"/>
      <c r="S30" s="15"/>
      <c r="T30" s="15"/>
      <c r="U30" s="15"/>
    </row>
    <row r="31" spans="2:21" ht="13.5">
      <c r="B31" s="101">
        <v>1</v>
      </c>
      <c r="C31" s="102" t="s">
        <v>222</v>
      </c>
      <c r="D31" s="103">
        <f>'Jr.T'!D109+'新所沢リーグ(春）'!D163</f>
        <v>4</v>
      </c>
      <c r="E31" s="103">
        <f>'Jr.T'!E109+'新所沢リーグ(春）'!E163</f>
        <v>7.66</v>
      </c>
      <c r="F31" s="103">
        <f>'Jr.T'!F109+'新所沢リーグ(春）'!F163</f>
        <v>258</v>
      </c>
      <c r="G31" s="103">
        <f>'Jr.T'!G109+'新所沢リーグ(春）'!G163</f>
        <v>70</v>
      </c>
      <c r="H31" s="103">
        <f>'Jr.T'!H109+'新所沢リーグ(春）'!H163</f>
        <v>22</v>
      </c>
      <c r="I31" s="103">
        <f>'Jr.T'!I109+'新所沢リーグ(春）'!I163</f>
        <v>18</v>
      </c>
      <c r="J31" s="103">
        <f>'Jr.T'!J109+'新所沢リーグ(春）'!J163</f>
        <v>10</v>
      </c>
      <c r="K31" s="103">
        <f>'Jr.T'!K109+'新所沢リーグ(春）'!K163</f>
        <v>44</v>
      </c>
      <c r="L31" s="103">
        <f>'Jr.T'!L109+'新所沢リーグ(春）'!L163</f>
        <v>21</v>
      </c>
      <c r="M31" s="103">
        <f>'Jr.T'!M109+'新所沢リーグ(春）'!M163</f>
        <v>4</v>
      </c>
      <c r="N31" s="79">
        <f>L31/E31*7</f>
        <v>19.19060052219321</v>
      </c>
      <c r="O31" s="103">
        <f>'Jr.T'!Q109+'新所沢リーグ(春）'!Q163</f>
        <v>0</v>
      </c>
      <c r="P31" s="103">
        <f>'Jr.T'!R109+'新所沢リーグ(春）'!R163</f>
        <v>2</v>
      </c>
      <c r="Q31" s="104">
        <f>'Jr.T'!S109+'新所沢リーグ(春）'!S163</f>
        <v>0</v>
      </c>
      <c r="R31" s="40"/>
      <c r="S31" s="15"/>
      <c r="T31" s="15"/>
      <c r="U31" s="15"/>
    </row>
    <row r="32" spans="2:21" ht="13.5">
      <c r="B32" s="91">
        <v>6</v>
      </c>
      <c r="C32" s="59" t="s">
        <v>226</v>
      </c>
      <c r="D32" s="71">
        <f>'新所沢リーグ（秋）'!D179+'所沢市'!D57+'Jr.T'!D110+'新所沢リーグ(春）'!D164+'学童（春）'!D100+'Jr.リーグ'!D158</f>
        <v>19</v>
      </c>
      <c r="E32" s="71">
        <f>'新所沢リーグ（秋）'!E179+'所沢市'!E57+'Jr.T'!E110+'新所沢リーグ(春）'!E164+'学童（春）'!E100+'Jr.リーグ'!E158</f>
        <v>53</v>
      </c>
      <c r="F32" s="71">
        <f>'新所沢リーグ（秋）'!F179+'所沢市'!F57+'Jr.T'!F110+'新所沢リーグ(春）'!F164+'学童（春）'!F100+'Jr.リーグ'!F158</f>
        <v>1089</v>
      </c>
      <c r="G32" s="71">
        <f>'新所沢リーグ（秋）'!G179+'所沢市'!G57+'Jr.T'!G110+'新所沢リーグ(春）'!G164+'学童（春）'!G100+'Jr.リーグ'!G158</f>
        <v>293</v>
      </c>
      <c r="H32" s="71">
        <f>'新所沢リーグ（秋）'!H179+'所沢市'!H57+'Jr.T'!H110+'新所沢リーグ(春）'!H164+'学童（春）'!H100+'Jr.リーグ'!H158</f>
        <v>62</v>
      </c>
      <c r="I32" s="71">
        <f>'新所沢リーグ（秋）'!I179+'所沢市'!I57+'Jr.T'!I110+'新所沢リーグ(春）'!I164+'学童（春）'!I100+'Jr.リーグ'!I158</f>
        <v>49</v>
      </c>
      <c r="J32" s="71">
        <f>'新所沢リーグ（秋）'!J179+'所沢市'!J57+'Jr.T'!J110+'新所沢リーグ(春）'!J164+'学童（春）'!J100+'Jr.リーグ'!J158</f>
        <v>51</v>
      </c>
      <c r="K32" s="71">
        <f>'新所沢リーグ（秋）'!K179+'所沢市'!K57+'Jr.T'!K110+'新所沢リーグ(春）'!K164+'学童（春）'!K100+'Jr.リーグ'!K158</f>
        <v>93</v>
      </c>
      <c r="L32" s="71">
        <f>'新所沢リーグ（秋）'!L179+'所沢市'!L57+'Jr.T'!L110+'新所沢リーグ(春）'!L164+'学童（春）'!L100+'Jr.リーグ'!L158</f>
        <v>40</v>
      </c>
      <c r="M32" s="72">
        <f>'新所沢リーグ（秋）'!M179+'所沢市'!M57+'Jr.T'!M110+'新所沢リーグ(春）'!M164+'学童（春）'!M100+'Jr.リーグ'!M158</f>
        <v>8</v>
      </c>
      <c r="N32" s="79">
        <f>L32/E32*7</f>
        <v>5.283018867924529</v>
      </c>
      <c r="O32" s="72">
        <f>'新所沢リーグ（秋）'!Q179+'所沢市'!Q57+'Jr.T'!Q110+'新所沢リーグ(春）'!Q164+'学童（春）'!Q100+'Jr.リーグ'!Q158</f>
        <v>8</v>
      </c>
      <c r="P32" s="72">
        <f>'新所沢リーグ（秋）'!R179+'所沢市'!R57+'Jr.T'!R110+'新所沢リーグ(春）'!R164+'学童（春）'!R100+'Jr.リーグ'!R158</f>
        <v>6</v>
      </c>
      <c r="Q32" s="105">
        <f>'新所沢リーグ（秋）'!S179+'所沢市'!S57+'Jr.T'!S110+'新所沢リーグ(春）'!S164+'学童（春）'!S100+'Jr.リーグ'!S158</f>
        <v>0</v>
      </c>
      <c r="R32" s="58"/>
      <c r="S32" s="15"/>
      <c r="T32" s="15"/>
      <c r="U32" s="15"/>
    </row>
    <row r="33" spans="2:21" ht="13.5">
      <c r="B33" s="91">
        <v>10</v>
      </c>
      <c r="C33" s="59" t="s">
        <v>230</v>
      </c>
      <c r="D33" s="71">
        <f>'学童（秋）'!D101+'新所沢リーグ（秋）'!D180+'Jr.リーグ'!D159</f>
        <v>4</v>
      </c>
      <c r="E33" s="71">
        <f>'学童（秋）'!E101+'新所沢リーグ（秋）'!E180+'Jr.リーグ'!E159</f>
        <v>11</v>
      </c>
      <c r="F33" s="71">
        <f>'学童（秋）'!F101+'新所沢リーグ（秋）'!F180+'Jr.リーグ'!F159</f>
        <v>224</v>
      </c>
      <c r="G33" s="71">
        <f>'学童（秋）'!G101+'新所沢リーグ（秋）'!G180+'Jr.リーグ'!G159</f>
        <v>55</v>
      </c>
      <c r="H33" s="71">
        <f>'学童（秋）'!H101+'新所沢リーグ（秋）'!H180+'Jr.リーグ'!H159</f>
        <v>7</v>
      </c>
      <c r="I33" s="71">
        <f>'学童（秋）'!I101+'新所沢リーグ（秋）'!I180+'Jr.リーグ'!I159</f>
        <v>17</v>
      </c>
      <c r="J33" s="71">
        <f>'学童（秋）'!J101+'新所沢リーグ（秋）'!J180+'Jr.リーグ'!J159</f>
        <v>11</v>
      </c>
      <c r="K33" s="71">
        <f>'学童（秋）'!K101+'新所沢リーグ（秋）'!K180+'Jr.リーグ'!K159</f>
        <v>10</v>
      </c>
      <c r="L33" s="71">
        <f>'学童（秋）'!L101+'新所沢リーグ（秋）'!L180+'Jr.リーグ'!L159</f>
        <v>7</v>
      </c>
      <c r="M33" s="72">
        <f>'学童（秋）'!M101+'新所沢リーグ（秋）'!L180+'Jr.リーグ'!M159</f>
        <v>0</v>
      </c>
      <c r="N33" s="79">
        <f>L33/E33*7</f>
        <v>4.454545454545454</v>
      </c>
      <c r="O33" s="72">
        <f>'学童（秋）'!Q101+'新所沢リーグ（秋）'!Q180+'Jr.リーグ'!Q159</f>
        <v>3</v>
      </c>
      <c r="P33" s="72">
        <f>'学童（秋）'!R101+'新所沢リーグ（秋）'!R180+'Jr.リーグ'!R159</f>
        <v>0</v>
      </c>
      <c r="Q33" s="105">
        <f>'学童（秋）'!S101+'新所沢リーグ（秋）'!S180+'Jr.リーグ'!S159</f>
        <v>1</v>
      </c>
      <c r="R33" s="58"/>
      <c r="S33" s="15"/>
      <c r="T33" s="15"/>
      <c r="U33" s="15"/>
    </row>
    <row r="34" spans="2:21" ht="13.5">
      <c r="B34" s="91">
        <v>13</v>
      </c>
      <c r="C34" s="59" t="s">
        <v>233</v>
      </c>
      <c r="D34" s="71">
        <f>'新所沢リーグ（秋）'!D181+'Jr.T'!D111+'Jr.リーグ'!D160</f>
        <v>4</v>
      </c>
      <c r="E34" s="71">
        <f>'新所沢リーグ（秋）'!E181+'Jr.T'!E111+'Jr.リーグ'!E160</f>
        <v>7</v>
      </c>
      <c r="F34" s="71">
        <f>'新所沢リーグ（秋）'!F181+'Jr.T'!F111+'Jr.リーグ'!F160</f>
        <v>124</v>
      </c>
      <c r="G34" s="71">
        <f>'新所沢リーグ（秋）'!G181+'Jr.T'!G111+'Jr.リーグ'!G160</f>
        <v>37</v>
      </c>
      <c r="H34" s="71">
        <f>'新所沢リーグ（秋）'!H181+'Jr.T'!H111+'Jr.リーグ'!H160</f>
        <v>10</v>
      </c>
      <c r="I34" s="71">
        <f>'新所沢リーグ（秋）'!I181+'Jr.T'!I111+'Jr.リーグ'!I160</f>
        <v>6</v>
      </c>
      <c r="J34" s="71">
        <f>'新所沢リーグ（秋）'!J181+'Jr.T'!J111+'Jr.リーグ'!J160</f>
        <v>4</v>
      </c>
      <c r="K34" s="71">
        <f>'新所沢リーグ（秋）'!K181+'Jr.T'!K111+'Jr.リーグ'!K160</f>
        <v>10</v>
      </c>
      <c r="L34" s="71">
        <f>'新所沢リーグ（秋）'!L181+'Jr.T'!L111+'Jr.リーグ'!L160</f>
        <v>9</v>
      </c>
      <c r="M34" s="72">
        <f>'新所沢リーグ（秋）'!M181+'Jr.T'!M111+'Jr.リーグ'!M160</f>
        <v>1</v>
      </c>
      <c r="N34" s="79">
        <f>L34/E34*7</f>
        <v>9</v>
      </c>
      <c r="O34" s="72">
        <f>'新所沢リーグ（秋）'!Q181+'Jr.T'!Q111+'Jr.リーグ'!Q160</f>
        <v>2</v>
      </c>
      <c r="P34" s="72">
        <f>'新所沢リーグ（秋）'!R181+'Jr.T'!R111+'Jr.リーグ'!R160</f>
        <v>0</v>
      </c>
      <c r="Q34" s="105">
        <f>'新所沢リーグ（秋）'!S181+'Jr.T'!S111+'Jr.リーグ'!S160</f>
        <v>1</v>
      </c>
      <c r="R34" s="58"/>
      <c r="S34" s="15"/>
      <c r="T34" s="15"/>
      <c r="U34" s="15"/>
    </row>
    <row r="35" spans="2:21" ht="13.5">
      <c r="B35" s="91">
        <v>16</v>
      </c>
      <c r="C35" s="59" t="s">
        <v>236</v>
      </c>
      <c r="D35" s="71">
        <f>'新所沢リーグ（秋）'!D182+'学童（秋）'!D102+'Jr.リーグ'!D161+'関団連'!D100+'所沢市'!D58+'Jr.T'!D112+'学童（春）'!D101</f>
        <v>19</v>
      </c>
      <c r="E35" s="71">
        <f>'新所沢リーグ（秋）'!E182+'学童（秋）'!E102+'Jr.リーグ'!E161+'関団連'!E100+'所沢市'!E58+'Jr.T'!E112+'学童（春）'!E101</f>
        <v>73</v>
      </c>
      <c r="F35" s="71">
        <f>'新所沢リーグ（秋）'!F182+'学童（秋）'!F102+'Jr.リーグ'!F161+'関団連'!F100+'所沢市'!F58+'Jr.T'!F112+'学童（春）'!F101</f>
        <v>1253</v>
      </c>
      <c r="G35" s="71">
        <f>'新所沢リーグ（秋）'!G182+'学童（秋）'!G102+'Jr.リーグ'!G161+'関団連'!G100+'所沢市'!G58+'Jr.T'!G112+'学童（春）'!G101</f>
        <v>325</v>
      </c>
      <c r="H35" s="71">
        <f>'新所沢リーグ（秋）'!H182+'学童（秋）'!H102+'Jr.リーグ'!H161+'関団連'!H100+'所沢市'!H58+'Jr.T'!H112+'学童（春）'!H101</f>
        <v>46</v>
      </c>
      <c r="I35" s="71">
        <f>'新所沢リーグ（秋）'!I182+'学童（秋）'!I102+'Jr.リーグ'!I161+'関団連'!I100+'所沢市'!I58+'Jr.T'!I112+'学童（春）'!I101</f>
        <v>58</v>
      </c>
      <c r="J35" s="71">
        <f>'新所沢リーグ（秋）'!J182+'学童（秋）'!J102+'Jr.リーグ'!J161+'関団連'!J100+'所沢市'!J58+'Jr.T'!J112+'学童（春）'!J101</f>
        <v>73</v>
      </c>
      <c r="K35" s="71">
        <f>'新所沢リーグ（秋）'!K182+'学童（秋）'!K102+'Jr.リーグ'!K161+'関団連'!K100+'所沢市'!K58+'Jr.T'!K112+'学童（春）'!K101</f>
        <v>44</v>
      </c>
      <c r="L35" s="71">
        <f>'新所沢リーグ（秋）'!L182+'学童（秋）'!L102+'Jr.リーグ'!L161+'関団連'!L100+'所沢市'!L58+'Jr.T'!L112+'学童（春）'!L101</f>
        <v>28</v>
      </c>
      <c r="M35" s="72">
        <f>'新所沢リーグ（秋）'!M182+'学童（秋）'!M102+'Jr.リーグ'!M161+'関団連'!M100+'所沢市'!M58+'Jr.T'!M112+'学童（春）'!M101</f>
        <v>9</v>
      </c>
      <c r="N35" s="79">
        <f>L35/E35*7</f>
        <v>2.684931506849315</v>
      </c>
      <c r="O35" s="72">
        <f>'新所沢リーグ（秋）'!Q182+'学童（秋）'!Q102+'Jr.リーグ'!Q161+'関団連'!Q100+'所沢市'!Q58+'Jr.T'!Q112+'学童（春）'!Q101</f>
        <v>12</v>
      </c>
      <c r="P35" s="72">
        <f>'新所沢リーグ（秋）'!R182+'学童（秋）'!R102+'Jr.リーグ'!R161+'関団連'!R100+'所沢市'!R58+'Jr.T'!R112+'学童（春）'!R101</f>
        <v>5</v>
      </c>
      <c r="Q35" s="105">
        <f>'新所沢リーグ（秋）'!S182+'学童（秋）'!S102+'Jr.リーグ'!S161+'関団連'!S100+'所沢市'!S58+'Jr.T'!S112+'学童（春）'!S101</f>
        <v>1</v>
      </c>
      <c r="R35" s="58"/>
      <c r="S35" s="15"/>
      <c r="T35" s="15"/>
      <c r="U35" s="15"/>
    </row>
    <row r="36" spans="2:21" ht="13.5">
      <c r="B36" s="91">
        <v>17</v>
      </c>
      <c r="C36" s="59" t="s">
        <v>237</v>
      </c>
      <c r="D36" s="71">
        <f>'新所沢リーグ(春）'!D166</f>
        <v>3</v>
      </c>
      <c r="E36" s="71">
        <f>'新所沢リーグ(春）'!E166</f>
        <v>8.34</v>
      </c>
      <c r="F36" s="71">
        <f>'新所沢リーグ(春）'!F166</f>
        <v>226</v>
      </c>
      <c r="G36" s="71">
        <f>'新所沢リーグ(春）'!G166</f>
        <v>56</v>
      </c>
      <c r="H36" s="71">
        <f>'新所沢リーグ(春）'!H166</f>
        <v>10</v>
      </c>
      <c r="I36" s="71">
        <f>'新所沢リーグ(春）'!I166</f>
        <v>14</v>
      </c>
      <c r="J36" s="71">
        <f>'新所沢リーグ(春）'!J166</f>
        <v>13</v>
      </c>
      <c r="K36" s="71">
        <f>'新所沢リーグ(春）'!K166</f>
        <v>29</v>
      </c>
      <c r="L36" s="71">
        <f>'新所沢リーグ(春）'!L166</f>
        <v>11</v>
      </c>
      <c r="M36" s="72">
        <f>'新所沢リーグ(春）'!M166</f>
        <v>0</v>
      </c>
      <c r="N36" s="79">
        <f>L36/E36*7</f>
        <v>9.232613908872901</v>
      </c>
      <c r="O36" s="72">
        <f>'新所沢リーグ(春）'!Q166</f>
        <v>1</v>
      </c>
      <c r="P36" s="72">
        <f>'新所沢リーグ(春）'!R166</f>
        <v>2</v>
      </c>
      <c r="Q36" s="105">
        <f>'新所沢リーグ(春）'!S166</f>
        <v>0</v>
      </c>
      <c r="R36" s="58"/>
      <c r="S36" s="15"/>
      <c r="T36" s="15"/>
      <c r="U36" s="15"/>
    </row>
    <row r="37" spans="2:21" ht="13.5">
      <c r="B37" s="91">
        <v>18</v>
      </c>
      <c r="C37" s="59" t="s">
        <v>401</v>
      </c>
      <c r="D37" s="71">
        <f>'新所沢リーグ(春）'!D167</f>
        <v>1</v>
      </c>
      <c r="E37" s="71">
        <f>'新所沢リーグ(春）'!E167</f>
        <v>3</v>
      </c>
      <c r="F37" s="71">
        <f>'新所沢リーグ(春）'!F167</f>
        <v>78</v>
      </c>
      <c r="G37" s="71">
        <f>'新所沢リーグ(春）'!G167</f>
        <v>20</v>
      </c>
      <c r="H37" s="71">
        <f>'新所沢リーグ(春）'!H167</f>
        <v>7</v>
      </c>
      <c r="I37" s="71">
        <f>'新所沢リーグ(春）'!I167</f>
        <v>4</v>
      </c>
      <c r="J37" s="71">
        <f>'新所沢リーグ(春）'!J167</f>
        <v>2</v>
      </c>
      <c r="K37" s="71">
        <f>'新所沢リーグ(春）'!K167</f>
        <v>11</v>
      </c>
      <c r="L37" s="71">
        <f>'新所沢リーグ(春）'!L167</f>
        <v>6</v>
      </c>
      <c r="M37" s="71">
        <f>'新所沢リーグ(春）'!M167</f>
        <v>0</v>
      </c>
      <c r="N37" s="79">
        <f>L37/E37*7</f>
        <v>14</v>
      </c>
      <c r="O37" s="106">
        <f>'新所沢リーグ(春）'!Q167</f>
        <v>0</v>
      </c>
      <c r="P37" s="106">
        <f>'新所沢リーグ(春）'!R167</f>
        <v>1</v>
      </c>
      <c r="Q37" s="107">
        <f>'新所沢リーグ(春）'!S167</f>
        <v>0</v>
      </c>
      <c r="R37" s="58"/>
      <c r="S37" s="15"/>
      <c r="T37" s="15"/>
      <c r="U37" s="15"/>
    </row>
    <row r="38" spans="2:21" ht="13.5">
      <c r="B38" s="91">
        <v>22</v>
      </c>
      <c r="C38" s="59" t="s">
        <v>409</v>
      </c>
      <c r="D38" s="71">
        <f>'新所沢リーグ(春）'!D168</f>
        <v>1</v>
      </c>
      <c r="E38" s="71">
        <f>'新所沢リーグ(春）'!E168</f>
        <v>1</v>
      </c>
      <c r="F38" s="71">
        <f>'新所沢リーグ(春）'!F168</f>
        <v>33</v>
      </c>
      <c r="G38" s="71">
        <f>'新所沢リーグ(春）'!G168</f>
        <v>7</v>
      </c>
      <c r="H38" s="71">
        <f>'新所沢リーグ(春）'!H168</f>
        <v>0</v>
      </c>
      <c r="I38" s="71">
        <f>'新所沢リーグ(春）'!I168</f>
        <v>2</v>
      </c>
      <c r="J38" s="71">
        <f>'新所沢リーグ(春）'!J168</f>
        <v>1</v>
      </c>
      <c r="K38" s="71">
        <f>'新所沢リーグ(春）'!K168</f>
        <v>3</v>
      </c>
      <c r="L38" s="71">
        <f>'新所沢リーグ(春）'!L168</f>
        <v>0</v>
      </c>
      <c r="M38" s="71">
        <f>'新所沢リーグ(春）'!M168</f>
        <v>0</v>
      </c>
      <c r="N38" s="79">
        <f>L38/E38*7</f>
        <v>0</v>
      </c>
      <c r="O38" s="106">
        <f>'新所沢リーグ(春）'!Q168</f>
        <v>0</v>
      </c>
      <c r="P38" s="106">
        <f>'新所沢リーグ(春）'!R168</f>
        <v>0</v>
      </c>
      <c r="Q38" s="107">
        <f>'新所沢リーグ(春）'!S168</f>
        <v>0</v>
      </c>
      <c r="R38" s="58"/>
      <c r="S38" s="15"/>
      <c r="T38" s="15"/>
      <c r="U38" s="15"/>
    </row>
    <row r="39" spans="2:21" ht="14.25" thickBot="1">
      <c r="B39" s="96">
        <v>24</v>
      </c>
      <c r="C39" s="97" t="s">
        <v>244</v>
      </c>
      <c r="D39" s="98">
        <f>'Jr.リーグ'!D162</f>
        <v>4</v>
      </c>
      <c r="E39" s="98">
        <f>'Jr.リーグ'!E162</f>
        <v>6</v>
      </c>
      <c r="F39" s="98">
        <f>'Jr.リーグ'!F162</f>
        <v>198</v>
      </c>
      <c r="G39" s="98">
        <f>'Jr.リーグ'!G162</f>
        <v>51</v>
      </c>
      <c r="H39" s="98">
        <f>'Jr.リーグ'!H162</f>
        <v>15</v>
      </c>
      <c r="I39" s="98">
        <f>'Jr.リーグ'!I162</f>
        <v>18</v>
      </c>
      <c r="J39" s="98">
        <f>'Jr.リーグ'!J162</f>
        <v>6</v>
      </c>
      <c r="K39" s="98">
        <f>'Jr.リーグ'!K162</f>
        <v>32</v>
      </c>
      <c r="L39" s="98">
        <f>'Jr.リーグ'!L162</f>
        <v>16</v>
      </c>
      <c r="M39" s="98">
        <f>'Jr.リーグ'!M162</f>
        <v>1</v>
      </c>
      <c r="N39" s="108">
        <f>L39/E39*7</f>
        <v>18.666666666666664</v>
      </c>
      <c r="O39" s="109">
        <f>'Jr.リーグ'!Q162</f>
        <v>0</v>
      </c>
      <c r="P39" s="109">
        <f>'Jr.リーグ'!R162</f>
        <v>3</v>
      </c>
      <c r="Q39" s="110">
        <f>'Jr.リーグ'!S162</f>
        <v>0</v>
      </c>
      <c r="R39" s="58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sheetProtection/>
  <mergeCells count="1">
    <mergeCell ref="V2:X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</dc:creator>
  <cp:keywords/>
  <dc:description/>
  <cp:lastModifiedBy>YAMADA</cp:lastModifiedBy>
  <cp:lastPrinted>2010-06-22T04:51:37Z</cp:lastPrinted>
  <dcterms:created xsi:type="dcterms:W3CDTF">2010-06-22T04:13:34Z</dcterms:created>
  <dcterms:modified xsi:type="dcterms:W3CDTF">2012-10-11T07:29:37Z</dcterms:modified>
  <cp:category/>
  <cp:version/>
  <cp:contentType/>
  <cp:contentStatus/>
</cp:coreProperties>
</file>