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16" windowWidth="17115" windowHeight="11745" tabRatio="655" firstSheet="14" activeTab="18"/>
  </bookViews>
  <sheets>
    <sheet name="関団連（春）" sheetId="1" r:id="rId1"/>
    <sheet name="学童（春）" sheetId="2" r:id="rId2"/>
    <sheet name="新所リーグ（春）" sheetId="3" r:id="rId3"/>
    <sheet name="ガスワン" sheetId="4" r:id="rId4"/>
    <sheet name="所少連（春）" sheetId="5" r:id="rId5"/>
    <sheet name="関団連（春）中央" sheetId="6" r:id="rId6"/>
    <sheet name="西武沿線" sheetId="7" r:id="rId7"/>
    <sheet name="市長杯" sheetId="8" r:id="rId8"/>
    <sheet name="ガスワン埼玉" sheetId="9" r:id="rId9"/>
    <sheet name="関東少年野球" sheetId="10" r:id="rId10"/>
    <sheet name="関東少年野球中央" sheetId="11" r:id="rId11"/>
    <sheet name="読売ウイナーズカップ" sheetId="12" r:id="rId12"/>
    <sheet name="新所リーグ（秋）" sheetId="13" r:id="rId13"/>
    <sheet name="学童（秋）" sheetId="14" r:id="rId14"/>
    <sheet name="所少連（秋）" sheetId="15" r:id="rId15"/>
    <sheet name="関団連新人戦" sheetId="16" r:id="rId16"/>
    <sheet name="武蔵狭山杯" sheetId="17" r:id="rId17"/>
    <sheet name="中央シニア杯" sheetId="18" r:id="rId18"/>
    <sheet name="総合成績" sheetId="19" r:id="rId19"/>
    <sheet name="データライブラリー　→" sheetId="20" r:id="rId20"/>
    <sheet name="5年成績" sheetId="21" r:id="rId21"/>
    <sheet name="4年成績" sheetId="22" r:id="rId22"/>
    <sheet name="通算成績" sheetId="23" r:id="rId23"/>
  </sheets>
  <definedNames/>
  <calcPr fullCalcOnLoad="1"/>
</workbook>
</file>

<file path=xl/sharedStrings.xml><?xml version="1.0" encoding="utf-8"?>
<sst xmlns="http://schemas.openxmlformats.org/spreadsheetml/2006/main" count="5324" uniqueCount="745">
  <si>
    <t>計</t>
  </si>
  <si>
    <t>本塁打</t>
  </si>
  <si>
    <t>二塁打</t>
  </si>
  <si>
    <t xml:space="preserve">バッテリー </t>
  </si>
  <si>
    <t>打順</t>
  </si>
  <si>
    <t>打席</t>
  </si>
  <si>
    <t>打数</t>
  </si>
  <si>
    <t>安打</t>
  </si>
  <si>
    <t>打点</t>
  </si>
  <si>
    <t>四球</t>
  </si>
  <si>
    <t>盗塁</t>
  </si>
  <si>
    <t>得点</t>
  </si>
  <si>
    <t>失策</t>
  </si>
  <si>
    <t>三振</t>
  </si>
  <si>
    <t>背番号</t>
  </si>
  <si>
    <t>高橋那</t>
  </si>
  <si>
    <t>沖田</t>
  </si>
  <si>
    <t>当麻</t>
  </si>
  <si>
    <t>新井</t>
  </si>
  <si>
    <t>小山</t>
  </si>
  <si>
    <t>藤沢</t>
  </si>
  <si>
    <t>泉</t>
  </si>
  <si>
    <t>高橋幹</t>
  </si>
  <si>
    <t>中島</t>
  </si>
  <si>
    <t>斉藤</t>
  </si>
  <si>
    <t>柴田</t>
  </si>
  <si>
    <t>東小橋川</t>
  </si>
  <si>
    <t>山田</t>
  </si>
  <si>
    <t>和田</t>
  </si>
  <si>
    <t>松尾</t>
  </si>
  <si>
    <t>小町</t>
  </si>
  <si>
    <t>梅村</t>
  </si>
  <si>
    <t>渡部</t>
  </si>
  <si>
    <t>木下</t>
  </si>
  <si>
    <t>安座間</t>
  </si>
  <si>
    <t>氏名</t>
  </si>
  <si>
    <t>打率</t>
  </si>
  <si>
    <t>三塁打</t>
  </si>
  <si>
    <t>二塁打</t>
  </si>
  <si>
    <t>本塁打</t>
  </si>
  <si>
    <t>三塁打</t>
  </si>
  <si>
    <t>塁打</t>
  </si>
  <si>
    <t>出塁率</t>
  </si>
  <si>
    <t>長打率</t>
  </si>
  <si>
    <t>OPS</t>
  </si>
  <si>
    <t>投手</t>
  </si>
  <si>
    <t>失点</t>
  </si>
  <si>
    <t>自責点</t>
  </si>
  <si>
    <t>回数</t>
  </si>
  <si>
    <t>投球数</t>
  </si>
  <si>
    <t>防御率</t>
  </si>
  <si>
    <t>●投手成績</t>
  </si>
  <si>
    <t>暴投</t>
  </si>
  <si>
    <t>勝利</t>
  </si>
  <si>
    <t>敗戦</t>
  </si>
  <si>
    <t>試合数</t>
  </si>
  <si>
    <t>セーブ</t>
  </si>
  <si>
    <t>S/H</t>
  </si>
  <si>
    <t>●公式戦 打撃成績</t>
  </si>
  <si>
    <t>●公式戦 投手成績</t>
  </si>
  <si>
    <t>新所沢R</t>
  </si>
  <si>
    <t>【東小橋川】</t>
  </si>
  <si>
    <t>●打撃成績</t>
  </si>
  <si>
    <t>犠打</t>
  </si>
  <si>
    <t>和田（弟）</t>
  </si>
  <si>
    <t>沖田（弟）</t>
  </si>
  <si>
    <t>高橋那</t>
  </si>
  <si>
    <t>ダウニー</t>
  </si>
  <si>
    <t>OPS</t>
  </si>
  <si>
    <t>中沢</t>
  </si>
  <si>
    <t>井上</t>
  </si>
  <si>
    <t>大島</t>
  </si>
  <si>
    <t>ダウニー</t>
  </si>
  <si>
    <t>S/H</t>
  </si>
  <si>
    <t>渡部</t>
  </si>
  <si>
    <t>●公式戦 打撃成績（4年生）</t>
  </si>
  <si>
    <t>●公式戦 投手成績（4年生）</t>
  </si>
  <si>
    <t>小林</t>
  </si>
  <si>
    <t>●公式戦 打撃成績（通算 4年＋5年＋6年）</t>
  </si>
  <si>
    <t>●公式戦 投手成績（通算　4年＋5年＋6年）</t>
  </si>
  <si>
    <t>上野台F</t>
  </si>
  <si>
    <t>ｘ</t>
  </si>
  <si>
    <t>【藤沢、小山－東小橋川】</t>
  </si>
  <si>
    <t xml:space="preserve"> 1.柴田</t>
  </si>
  <si>
    <t xml:space="preserve"> 2.中島</t>
  </si>
  <si>
    <t xml:space="preserve"> 3.藤沢</t>
  </si>
  <si>
    <t xml:space="preserve"> 4.東小橋川</t>
  </si>
  <si>
    <t xml:space="preserve"> 5.和田</t>
  </si>
  <si>
    <t xml:space="preserve"> （当麻）</t>
  </si>
  <si>
    <t xml:space="preserve"> 6.斎藤</t>
  </si>
  <si>
    <t xml:space="preserve"> （小山）</t>
  </si>
  <si>
    <t xml:space="preserve"> 7.山田</t>
  </si>
  <si>
    <t xml:space="preserve"> 8.沖田</t>
  </si>
  <si>
    <t xml:space="preserve"> （渡部）</t>
  </si>
  <si>
    <t xml:space="preserve"> 9.高橋幹</t>
  </si>
  <si>
    <t>（8）（4）</t>
  </si>
  <si>
    <t>（5）</t>
  </si>
  <si>
    <t>（6）</t>
  </si>
  <si>
    <t>（4）（1）</t>
  </si>
  <si>
    <t>（2）</t>
  </si>
  <si>
    <t>（3）</t>
  </si>
  <si>
    <t>（3）PH</t>
  </si>
  <si>
    <t>（8）</t>
  </si>
  <si>
    <t>（1）</t>
  </si>
  <si>
    <t>（9）</t>
  </si>
  <si>
    <t>（7）</t>
  </si>
  <si>
    <t>（7）PH</t>
  </si>
  <si>
    <t>○藤沢</t>
  </si>
  <si>
    <t>　①2012/03/11 関団連朝日旗2回戦　vs上野台ファイターズ　毛呂山 光山小</t>
  </si>
  <si>
    <t>上福岡E</t>
  </si>
  <si>
    <t>ｘ</t>
  </si>
  <si>
    <t>【東小橋川-安座間】</t>
  </si>
  <si>
    <t>（5）</t>
  </si>
  <si>
    <t>（4）</t>
  </si>
  <si>
    <t>（1）</t>
  </si>
  <si>
    <t>（2）</t>
  </si>
  <si>
    <t xml:space="preserve"> 5.安座間</t>
  </si>
  <si>
    <t>（3）</t>
  </si>
  <si>
    <t xml:space="preserve"> 6.和田</t>
  </si>
  <si>
    <t>（8）</t>
  </si>
  <si>
    <t>○東小橋川</t>
  </si>
  <si>
    <t>　②2012/03/17 関団連朝日旗3回戦　vs上福岡イーグルス　毛呂山 毛呂山小</t>
  </si>
  <si>
    <t>富士見E</t>
  </si>
  <si>
    <t>　③2012/03/18 関団連朝日旗準々決勝　vs富士見エンゼルス　毛呂山 毛呂山小</t>
  </si>
  <si>
    <t>　④2012/03/20 関団連朝日旗準決勝　vs鶴二少年野球クラブ　毛呂山 毛呂山小</t>
  </si>
  <si>
    <t>三塁打</t>
  </si>
  <si>
    <t>【和田】</t>
  </si>
  <si>
    <t>（PR 当麻）</t>
  </si>
  <si>
    <t>鶴二少年</t>
  </si>
  <si>
    <t>(当麻）</t>
  </si>
  <si>
    <t>　⑤2012/03/24 関団連朝日旗決勝　vs上福岡ジュピターズ　毛呂山 毛呂山小</t>
  </si>
  <si>
    <t>上福岡J</t>
  </si>
  <si>
    <t>小手指E</t>
  </si>
  <si>
    <t>【藤沢-安座間】</t>
  </si>
  <si>
    <t>【安座間、小山】</t>
  </si>
  <si>
    <t xml:space="preserve"> 7.小山</t>
  </si>
  <si>
    <t xml:space="preserve"> 8.渡部</t>
  </si>
  <si>
    <t xml:space="preserve"> 9.当麻</t>
  </si>
  <si>
    <t>（8）</t>
  </si>
  <si>
    <t>（4）</t>
  </si>
  <si>
    <t>（高橋幹）</t>
  </si>
  <si>
    <t>●東小橋川</t>
  </si>
  <si>
    <t>所小選抜D</t>
  </si>
  <si>
    <t>x</t>
  </si>
  <si>
    <t>【東小橋川-藤沢】</t>
  </si>
  <si>
    <t>（2）</t>
  </si>
  <si>
    <t>（1）</t>
  </si>
  <si>
    <t>（3）</t>
  </si>
  <si>
    <t xml:space="preserve"> 6.山田</t>
  </si>
  <si>
    <t>（9）（8）</t>
  </si>
  <si>
    <t>（7）</t>
  </si>
  <si>
    <t>（9）</t>
  </si>
  <si>
    <t>（4）</t>
  </si>
  <si>
    <t xml:space="preserve"> 7.沖田</t>
  </si>
  <si>
    <t xml:space="preserve"> 8.当麻</t>
  </si>
  <si>
    <t>PH（8）</t>
  </si>
  <si>
    <t>（斎藤）</t>
  </si>
  <si>
    <t>　①2012/03/25 学童（春）2回戦　vs小手指イーグリッツ　鷺宮G</t>
  </si>
  <si>
    <t>山田（5年）</t>
  </si>
  <si>
    <t>池田（5年）</t>
  </si>
  <si>
    <t>鈴木（5年）</t>
  </si>
  <si>
    <t>高橋那</t>
  </si>
  <si>
    <t>　①2012/04/08 新所リーグ（春）A1第1試合　vs新所沢メッツ　伸栄小</t>
  </si>
  <si>
    <t>A2</t>
  </si>
  <si>
    <t>ｘ</t>
  </si>
  <si>
    <t>【高橋那-小林】</t>
  </si>
  <si>
    <t>○高橋那</t>
  </si>
  <si>
    <t xml:space="preserve"> 1.小林</t>
  </si>
  <si>
    <t xml:space="preserve"> 2.松尾</t>
  </si>
  <si>
    <t xml:space="preserve"> 3.斎藤</t>
  </si>
  <si>
    <t xml:space="preserve"> 4.小山</t>
  </si>
  <si>
    <t xml:space="preserve"> 5.高橋那</t>
  </si>
  <si>
    <t xml:space="preserve"> 6.小町</t>
  </si>
  <si>
    <t xml:space="preserve"> 7.梅村</t>
  </si>
  <si>
    <t xml:space="preserve"> 8.山田【5】</t>
  </si>
  <si>
    <t>（鈴木【5】）</t>
  </si>
  <si>
    <t>（7）</t>
  </si>
  <si>
    <t>（2）</t>
  </si>
  <si>
    <t>（4）</t>
  </si>
  <si>
    <t xml:space="preserve"> 9.池田【5】</t>
  </si>
  <si>
    <t>【小山】</t>
  </si>
  <si>
    <t>　②2012/04/08 新所リーグ（春）A2第2試合　vsニュータウンヤンキース　中央小</t>
  </si>
  <si>
    <t>　①2012/04/01 新所リーグ（春）A2第1試合　vs小手指イーグリッツ　中央小</t>
  </si>
  <si>
    <t>中島（5年）</t>
  </si>
  <si>
    <t>（8）</t>
  </si>
  <si>
    <t>（中島【5】）</t>
  </si>
  <si>
    <t>（5）</t>
  </si>
  <si>
    <t>（4）</t>
  </si>
  <si>
    <t>NTY</t>
  </si>
  <si>
    <t>●高橋那</t>
  </si>
  <si>
    <t>新所沢M</t>
  </si>
  <si>
    <t>A1</t>
  </si>
  <si>
    <t>2x</t>
  </si>
  <si>
    <t>（沖田）</t>
  </si>
  <si>
    <t>（1）</t>
  </si>
  <si>
    <t>　②2012/04/15 新所リーグ（春）A1第2試合　vs中富スカイラークス　伸栄小</t>
  </si>
  <si>
    <t>　③2012/04/15 新所リーグ（春）A2第3試合　vs新所沢メッツ　伸栄小</t>
  </si>
  <si>
    <t xml:space="preserve"> 2.小町</t>
  </si>
  <si>
    <t xml:space="preserve"> 5.松尾</t>
  </si>
  <si>
    <t xml:space="preserve"> 6.高橋那</t>
  </si>
  <si>
    <t>【松尾】</t>
  </si>
  <si>
    <t>【安座間】</t>
  </si>
  <si>
    <t>中富S</t>
  </si>
  <si>
    <t>（9）</t>
  </si>
  <si>
    <t>（5）</t>
  </si>
  <si>
    <t>（1）</t>
  </si>
  <si>
    <t xml:space="preserve"> 1.中島</t>
  </si>
  <si>
    <t xml:space="preserve"> 2.高橋幹</t>
  </si>
  <si>
    <t>（山田）</t>
  </si>
  <si>
    <t xml:space="preserve"> 7.渡部</t>
  </si>
  <si>
    <t>（柴田）</t>
  </si>
  <si>
    <t>（8）(7)</t>
  </si>
  <si>
    <t>（8）</t>
  </si>
  <si>
    <t>（7）</t>
  </si>
  <si>
    <t>（3）</t>
  </si>
  <si>
    <t>（2）</t>
  </si>
  <si>
    <t>（4）</t>
  </si>
  <si>
    <t>（6）</t>
  </si>
  <si>
    <t>(3)（1）</t>
  </si>
  <si>
    <t>(1)(3)（9）</t>
  </si>
  <si>
    <t>当麻</t>
  </si>
  <si>
    <t>　④2012/04/22 新所リーグ（春）A2第4試合　vs中富スカイラークス　中央小</t>
  </si>
  <si>
    <t>　②2012/04/01 学童（春）準決勝　vs所小選抜ドリームス　鷺宮G</t>
  </si>
  <si>
    <t>　②2012/04/29 ガスワン決勝　vs所小選抜ドリームス　鷺宮G</t>
  </si>
  <si>
    <t>　①2012/04/22 ガスワン準決勝　vs荒幡ライオンズ　鷺宮G</t>
  </si>
  <si>
    <t>中井</t>
  </si>
  <si>
    <t>0x</t>
  </si>
  <si>
    <t xml:space="preserve"> 2.斎藤</t>
  </si>
  <si>
    <t xml:space="preserve"> 3.小町</t>
  </si>
  <si>
    <t xml:space="preserve"> 8.中島【5】</t>
  </si>
  <si>
    <t>（池田【5】）</t>
  </si>
  <si>
    <t xml:space="preserve"> 9.山田【5】</t>
  </si>
  <si>
    <t>（8）</t>
  </si>
  <si>
    <t>（6）</t>
  </si>
  <si>
    <t>（9）</t>
  </si>
  <si>
    <t>（7）</t>
  </si>
  <si>
    <t>　⑤2012/04/29 新所リーグ（春）A2第5試合　vs小手指ファイターズA1　伸栄小</t>
  </si>
  <si>
    <t>荒幡L</t>
  </si>
  <si>
    <t>三塁打</t>
  </si>
  <si>
    <t>【東小橋川】</t>
  </si>
  <si>
    <t>【東小橋川－安座間】</t>
  </si>
  <si>
    <t>（当麻）</t>
  </si>
  <si>
    <t>（渡部）</t>
  </si>
  <si>
    <t>PR（7）</t>
  </si>
  <si>
    <t>（8）</t>
  </si>
  <si>
    <t>（4）</t>
  </si>
  <si>
    <t>（2）</t>
  </si>
  <si>
    <t>（3）</t>
  </si>
  <si>
    <t>（9）</t>
  </si>
  <si>
    <t>（7）</t>
  </si>
  <si>
    <t>（5）</t>
  </si>
  <si>
    <t>　①2012/04/30 所少連リーグ（春）予選リーグ第1試合　vs柳瀬ジャイアンツ　東所沢小</t>
  </si>
  <si>
    <t>（6）</t>
  </si>
  <si>
    <t>（8）</t>
  </si>
  <si>
    <t xml:space="preserve"> 2.柴田</t>
  </si>
  <si>
    <t>【小山－小林】</t>
  </si>
  <si>
    <t>小手指FA1</t>
  </si>
  <si>
    <t xml:space="preserve"> 3.小山</t>
  </si>
  <si>
    <t xml:space="preserve"> 4.小町</t>
  </si>
  <si>
    <t>（1）</t>
  </si>
  <si>
    <t>（9）</t>
  </si>
  <si>
    <t>（3）</t>
  </si>
  <si>
    <t xml:space="preserve"> 8.池田【5】</t>
  </si>
  <si>
    <t>●小山</t>
  </si>
  <si>
    <t>　⑥2012/05/06 新所リーグ（春）A2第6試合　vs新所沢ライノーズA1　北小</t>
  </si>
  <si>
    <t>　③2012/05/06 新所リーグ（春）A2第6試合　vs新所沢ライノーズA2　北小</t>
  </si>
  <si>
    <t xml:space="preserve">バッテリー </t>
  </si>
  <si>
    <t xml:space="preserve"> 6.沖田</t>
  </si>
  <si>
    <t xml:space="preserve"> 8.高橋幹</t>
  </si>
  <si>
    <t>（8）</t>
  </si>
  <si>
    <t>（6）</t>
  </si>
  <si>
    <t>（1）</t>
  </si>
  <si>
    <t>（7）</t>
  </si>
  <si>
    <t>（7）</t>
  </si>
  <si>
    <t>（9）</t>
  </si>
  <si>
    <t>（4）</t>
  </si>
  <si>
    <t>（3）</t>
  </si>
  <si>
    <t>【安座間、東小橋川】</t>
  </si>
  <si>
    <t>高橋那</t>
  </si>
  <si>
    <t>斎藤</t>
  </si>
  <si>
    <t>【高橋那-小林】</t>
  </si>
  <si>
    <t>●高橋那</t>
  </si>
  <si>
    <t xml:space="preserve"> 1.渡部</t>
  </si>
  <si>
    <t xml:space="preserve"> 3.小林</t>
  </si>
  <si>
    <t xml:space="preserve"> 4.斎藤</t>
  </si>
  <si>
    <t xml:space="preserve"> 7.高橋那</t>
  </si>
  <si>
    <t>（7）</t>
  </si>
  <si>
    <t>（5）</t>
  </si>
  <si>
    <t>（2）</t>
  </si>
  <si>
    <t>（6）</t>
  </si>
  <si>
    <t>（3）</t>
  </si>
  <si>
    <t>（8）</t>
  </si>
  <si>
    <t>（1）</t>
  </si>
  <si>
    <t>（4）</t>
  </si>
  <si>
    <t>（9）</t>
  </si>
  <si>
    <t>柳瀬G</t>
  </si>
  <si>
    <t>ｘ</t>
  </si>
  <si>
    <t>PH</t>
  </si>
  <si>
    <t>（小山）</t>
  </si>
  <si>
    <t>【山田、小山】</t>
  </si>
  <si>
    <t>　②2012/05/04 所少連リーグ（春）予選リーグ第2試合　vs北秋津ビクトリーズ　東所沢小</t>
  </si>
  <si>
    <t>北秋津V</t>
  </si>
  <si>
    <t>○高橋那</t>
  </si>
  <si>
    <t xml:space="preserve"> 2.山田</t>
  </si>
  <si>
    <t xml:space="preserve"> 5.小山</t>
  </si>
  <si>
    <t>　③2012/05/12 所少連リーグ（春）予選リーグ第3試合　vs所沢コスモナイン　東所沢小</t>
  </si>
  <si>
    <t>所沢C</t>
  </si>
  <si>
    <t>1x</t>
  </si>
  <si>
    <t xml:space="preserve"> 1.高橋幹</t>
  </si>
  <si>
    <t xml:space="preserve"> 2.小林</t>
  </si>
  <si>
    <t xml:space="preserve"> 9.高橋那</t>
  </si>
  <si>
    <t>サドン</t>
  </si>
  <si>
    <t>　④2012/05/13 所少連リーグ（春）決勝トーナメント 1回戦　vs南小カッパーズ　航空記念公園S</t>
  </si>
  <si>
    <t>南小K</t>
  </si>
  <si>
    <t>(松尾）</t>
  </si>
  <si>
    <t>(梅村）</t>
  </si>
  <si>
    <t>（中井）</t>
  </si>
  <si>
    <t>(6)（5）</t>
  </si>
  <si>
    <t>(1)（6）</t>
  </si>
  <si>
    <t>(5)PH</t>
  </si>
  <si>
    <t>(4)（8）</t>
  </si>
  <si>
    <t>(8)PH</t>
  </si>
  <si>
    <t>(5)（4）</t>
  </si>
  <si>
    <t>(9)PH</t>
  </si>
  <si>
    <t>(4)PH</t>
  </si>
  <si>
    <t>　③2012/05/20 新所リーグ（春）A1第4試合　vs小手指イーグリッツ　北中小</t>
  </si>
  <si>
    <t>A1</t>
  </si>
  <si>
    <t>　②2012/05/27 関団連朝日旗 中央大会 決勝　vs久我山イーグルス QVCマリンフィールド</t>
  </si>
  <si>
    <t>　①2012/05/27 関団連朝日旗 中央大会 準決勝　vs小金原ビクトリ－ QVCマリンフィールド</t>
  </si>
  <si>
    <t>小金原V</t>
  </si>
  <si>
    <t>久我山E</t>
  </si>
  <si>
    <t>【東小橋川、藤沢-安座間】</t>
  </si>
  <si>
    <t>【藤沢、東小橋川－安座間】</t>
  </si>
  <si>
    <t>●藤沢</t>
  </si>
  <si>
    <t>【東小橋川、安座間】</t>
  </si>
  <si>
    <t>（6）</t>
  </si>
  <si>
    <t>（8）</t>
  </si>
  <si>
    <t>（3）</t>
  </si>
  <si>
    <t>（9）</t>
  </si>
  <si>
    <t>（7）</t>
  </si>
  <si>
    <t>（5）</t>
  </si>
  <si>
    <t>PH(3)</t>
  </si>
  <si>
    <t>（小林）</t>
  </si>
  <si>
    <t>鶴ヶ岡</t>
  </si>
  <si>
    <t>【藤沢、東小橋川-東小橋川、藤沢】</t>
  </si>
  <si>
    <t>【柴田】</t>
  </si>
  <si>
    <t xml:space="preserve"> 3.中島</t>
  </si>
  <si>
    <t xml:space="preserve"> 5.藤沢</t>
  </si>
  <si>
    <t>（8）</t>
  </si>
  <si>
    <t>（5）</t>
  </si>
  <si>
    <t>（6）</t>
  </si>
  <si>
    <t>（1）（2）</t>
  </si>
  <si>
    <t>（2）（1）</t>
  </si>
  <si>
    <t>（7）</t>
  </si>
  <si>
    <t>（4）</t>
  </si>
  <si>
    <t>　①2012/06/10 西武沿線 ブロック1回戦　vs鶴ケ岡少年野球 川越市 古谷小</t>
  </si>
  <si>
    <t>柏原（5年）</t>
  </si>
  <si>
    <t>○小林</t>
  </si>
  <si>
    <t>　①2012/06/17 所沢市少年野球大会 1回戦　vs山口ニュースターズ 北中G</t>
  </si>
  <si>
    <t>山口N</t>
  </si>
  <si>
    <t xml:space="preserve"> 1.小町</t>
  </si>
  <si>
    <t xml:space="preserve"> 2.梅村</t>
  </si>
  <si>
    <t xml:space="preserve"> 5.小林</t>
  </si>
  <si>
    <t xml:space="preserve"> 6.中井</t>
  </si>
  <si>
    <t xml:space="preserve"> 8.鈴木【5】</t>
  </si>
  <si>
    <t xml:space="preserve"> 9.柏原【5】</t>
  </si>
  <si>
    <t xml:space="preserve"> 7.山田【5】</t>
  </si>
  <si>
    <t xml:space="preserve"> （池田【5】）</t>
  </si>
  <si>
    <t>（6）</t>
  </si>
  <si>
    <t>（2）</t>
  </si>
  <si>
    <t>（1）</t>
  </si>
  <si>
    <t>（4）</t>
  </si>
  <si>
    <t>（8）</t>
  </si>
  <si>
    <t>【小林-小山】</t>
  </si>
  <si>
    <t>【小山、小町、斎藤】</t>
  </si>
  <si>
    <t xml:space="preserve"> 2.藤沢</t>
  </si>
  <si>
    <t xml:space="preserve"> 3.安座間</t>
  </si>
  <si>
    <t xml:space="preserve"> 5.中島</t>
  </si>
  <si>
    <t>　②2012/06/17 西武沿線 ブロック2回戦　vs富士見ビクトリー 川越市 古谷小</t>
  </si>
  <si>
    <t>富士見V</t>
  </si>
  <si>
    <t>（1）</t>
  </si>
  <si>
    <t>（6）</t>
  </si>
  <si>
    <t>PH</t>
  </si>
  <si>
    <t>2ｘ</t>
  </si>
  <si>
    <t>　②2012/06/24 所沢市少年野球大会 2回戦　vs荒幡ライオンズ 若松小</t>
  </si>
  <si>
    <t>【小山】</t>
  </si>
  <si>
    <t>【斎藤、小山、梅村】</t>
  </si>
  <si>
    <t xml:space="preserve"> 1.松尾</t>
  </si>
  <si>
    <t xml:space="preserve"> 5.小町</t>
  </si>
  <si>
    <t xml:space="preserve"> 6.梅村</t>
  </si>
  <si>
    <t xml:space="preserve"> 8.柏原【5】</t>
  </si>
  <si>
    <t xml:space="preserve"> 9.中井</t>
  </si>
  <si>
    <t>（5）</t>
  </si>
  <si>
    <t>（1）</t>
  </si>
  <si>
    <t>（3）</t>
  </si>
  <si>
    <t>（9）</t>
  </si>
  <si>
    <t>（7）</t>
  </si>
  <si>
    <t>（8）</t>
  </si>
  <si>
    <t>PH（7）</t>
  </si>
  <si>
    <t>（4）</t>
  </si>
  <si>
    <t>　③2012/06/24 所沢市少年野球大会 3回戦　vs新所沢メッツ 若松小</t>
  </si>
  <si>
    <t>（山田【5】）</t>
  </si>
  <si>
    <t>○斎藤</t>
  </si>
  <si>
    <t>（6）</t>
  </si>
  <si>
    <t>（5）</t>
  </si>
  <si>
    <t>【松尾2、高橋那】</t>
  </si>
  <si>
    <t>【斎藤-小山】</t>
  </si>
  <si>
    <t>　③2012/06/23 西武沿線 ブロック決勝　vs富士見ファイヤーズ 川越市 古谷小</t>
  </si>
  <si>
    <t>富士見F</t>
  </si>
  <si>
    <t>【高橋幹、和田】</t>
  </si>
  <si>
    <t xml:space="preserve"> 1.藤沢</t>
  </si>
  <si>
    <t xml:space="preserve"> 6.柴田</t>
  </si>
  <si>
    <t xml:space="preserve"> 7.和田</t>
  </si>
  <si>
    <t xml:space="preserve"> 8.山田</t>
  </si>
  <si>
    <t xml:space="preserve"> 9.沖田</t>
  </si>
  <si>
    <t>（4）（1）（4）</t>
  </si>
  <si>
    <t>（5）</t>
  </si>
  <si>
    <t>（6）</t>
  </si>
  <si>
    <t>（1）（4）（1）</t>
  </si>
  <si>
    <t>（2）</t>
  </si>
  <si>
    <t>　④2012/07/01 所沢市少年野球大会 準決勝　vs柳瀬ジャイアンツ 航空公園野球場</t>
  </si>
  <si>
    <t>【高橋那、小林-小山】</t>
  </si>
  <si>
    <t xml:space="preserve"> （山田【5】）</t>
  </si>
  <si>
    <t>（7）</t>
  </si>
  <si>
    <t>（6）</t>
  </si>
  <si>
    <t>（1）</t>
  </si>
  <si>
    <t>　①2012/06/30 関東少年野球 埼玉支部 1回戦　vs上福岡第五クラブ ふじみ野上野台小</t>
  </si>
  <si>
    <t>上福岡第五</t>
  </si>
  <si>
    <t>0ｘ</t>
  </si>
  <si>
    <t xml:space="preserve"> 5.柴田</t>
  </si>
  <si>
    <t xml:space="preserve"> 9.渡部</t>
  </si>
  <si>
    <t>（5）</t>
  </si>
  <si>
    <t>（4）（2）</t>
  </si>
  <si>
    <t>（7）（4）</t>
  </si>
  <si>
    <t>PH（2）</t>
  </si>
  <si>
    <t>（安座間）</t>
  </si>
  <si>
    <t>【中島】</t>
  </si>
  <si>
    <t>【柴田、東小橋川】</t>
  </si>
  <si>
    <t>　①2012/06/30 ガスワンカップ 埼玉県大会 1回戦　vs和光野球スポーツ少年団 庄和球場</t>
  </si>
  <si>
    <t>和光SS</t>
  </si>
  <si>
    <t>【藤沢－東小橋川、安座間】</t>
  </si>
  <si>
    <t>（2）</t>
  </si>
  <si>
    <t>（8）</t>
  </si>
  <si>
    <t>（3）</t>
  </si>
  <si>
    <t>（9）</t>
  </si>
  <si>
    <t>　②2012/07/01 ガスワンカップ 埼玉県大会 2回戦　vs東与野フェニックス やまぶきスタジアム</t>
  </si>
  <si>
    <t>東与野F</t>
  </si>
  <si>
    <t>（4）</t>
  </si>
  <si>
    <t>【和田、当麻】</t>
  </si>
  <si>
    <t>川口北</t>
  </si>
  <si>
    <t>【東小橋川－藤沢、安座間】</t>
  </si>
  <si>
    <t>　③2012/07/07 ガスワンカップ 埼玉県大会 3回戦　vs川口北クラブ 県営大宮球場</t>
  </si>
  <si>
    <t>（2）</t>
  </si>
  <si>
    <t>PH</t>
  </si>
  <si>
    <t>【東小橋川－藤沢】</t>
  </si>
  <si>
    <t>　⑤2012/07/16 新所リーグ（春）A1第5試合　vsニュータウンヤンキース　北中G</t>
  </si>
  <si>
    <t>　⑥2012/07/16 新所リーグ（春）A1第6試合　vs小手指ファイターズA1　北中G</t>
  </si>
  <si>
    <t>小手指FA1</t>
  </si>
  <si>
    <t>A１</t>
  </si>
  <si>
    <t xml:space="preserve">バッテリー </t>
  </si>
  <si>
    <t>【藤沢－東小橋川】</t>
  </si>
  <si>
    <t>（4）</t>
  </si>
  <si>
    <t>（5）</t>
  </si>
  <si>
    <t>（6）</t>
  </si>
  <si>
    <t>（8）</t>
  </si>
  <si>
    <t>（3）</t>
  </si>
  <si>
    <t>（9）</t>
  </si>
  <si>
    <t>（7）</t>
  </si>
  <si>
    <t>（1）</t>
  </si>
  <si>
    <t>（2）</t>
  </si>
  <si>
    <t>【東小橋川、和田、中島】</t>
  </si>
  <si>
    <t>　④2012/07/21 西武沿線 決勝トーナメント 1回戦　vs長瀞ジャイアンツ 飯能 美杉台球場</t>
  </si>
  <si>
    <t>長瀞G</t>
  </si>
  <si>
    <t>（4）</t>
  </si>
  <si>
    <t>（1）</t>
  </si>
  <si>
    <t>大井少年F</t>
  </si>
  <si>
    <t>【藤沢、高橋那－安座間】</t>
  </si>
  <si>
    <t>【藤沢】</t>
  </si>
  <si>
    <t>（8）</t>
  </si>
  <si>
    <t>（2）</t>
  </si>
  <si>
    <t xml:space="preserve"> 8.斎藤</t>
  </si>
  <si>
    <t>（3）</t>
  </si>
  <si>
    <t>PH</t>
  </si>
  <si>
    <t>（和田）</t>
  </si>
  <si>
    <t>（高橋那）</t>
  </si>
  <si>
    <t>（5）（1）</t>
  </si>
  <si>
    <t>（小町）</t>
  </si>
  <si>
    <t>【中島、東小橋川】</t>
  </si>
  <si>
    <t>　②2012/07/21 関東少年野球 埼玉支部 3回戦　vs大井少年ファイターズ ふじみ野上野台小</t>
  </si>
  <si>
    <t>泉S</t>
  </si>
  <si>
    <t>霞ヶ関E</t>
  </si>
  <si>
    <t>　⑤2012/07/28 西武沿線 決勝トーナメント 2回戦　vs霞ヶ関イーグルス 飯能 美杉台球場</t>
  </si>
  <si>
    <t>【安座間】</t>
  </si>
  <si>
    <t>（5）（4）</t>
  </si>
  <si>
    <t>（4）PH</t>
  </si>
  <si>
    <t>【小山、安座間】</t>
  </si>
  <si>
    <t>（3）（1）</t>
  </si>
  <si>
    <t>（2）PH</t>
  </si>
  <si>
    <t>（9）PH</t>
  </si>
  <si>
    <t>（松尾）</t>
  </si>
  <si>
    <t>（1）</t>
  </si>
  <si>
    <t>（7）</t>
  </si>
  <si>
    <t xml:space="preserve"> 8.和田</t>
  </si>
  <si>
    <t xml:space="preserve"> 9.小町</t>
  </si>
  <si>
    <t>（9）</t>
  </si>
  <si>
    <t>（3）（9）</t>
  </si>
  <si>
    <t>　③2012/07/22 関東少年野球 埼玉支部 準々決勝　vs泉スプリングス 鶴ヶ島運動公園 野球場</t>
  </si>
  <si>
    <t>　④2012/07/29 関東少年野球 埼玉支部 準決勝　vs新座リトルクロメーズ ふじみ野 駒西小</t>
  </si>
  <si>
    <t>新座L</t>
  </si>
  <si>
    <t>（4）</t>
  </si>
  <si>
    <t>　⑤2012/07/29 関東少年野球 埼玉支部 決勝　vs上福岡イーグルス ふじみ野 駒西小</t>
  </si>
  <si>
    <t>【和田】</t>
  </si>
  <si>
    <t>（梅村）</t>
  </si>
  <si>
    <t>得点圏</t>
  </si>
  <si>
    <t>　⑥2012/08/20 西武沿線 準決勝　vsみずほ台ヤンガーズ　西武ドーム</t>
  </si>
  <si>
    <t>みずほ台Y</t>
  </si>
  <si>
    <t>（4）</t>
  </si>
  <si>
    <t>（7）（3）</t>
  </si>
  <si>
    <t>【山田】</t>
  </si>
  <si>
    <t>　⑦2012/08/20 西武沿線 決勝　vs小手指ファイターズ　西武ドーム</t>
  </si>
  <si>
    <t>小手指F</t>
  </si>
  <si>
    <t>【藤沢－安座間】</t>
  </si>
  <si>
    <t>（1）</t>
  </si>
  <si>
    <t>（3）</t>
  </si>
  <si>
    <t>（1）（4）</t>
  </si>
  <si>
    <t>　①2012/08/25 関東少年野球 中央大会 準決勝　vs幸町リトルインディアンズ　大田スタジアム</t>
  </si>
  <si>
    <t>幸町LI</t>
  </si>
  <si>
    <t>【東小橋川、藤沢－安座間】</t>
  </si>
  <si>
    <t>【東小橋川、和田2】</t>
  </si>
  <si>
    <t>S藤沢</t>
  </si>
  <si>
    <t>本庄E</t>
  </si>
  <si>
    <t>【和田、山田、中島】</t>
  </si>
  <si>
    <t>（4）</t>
  </si>
  <si>
    <t>（1）</t>
  </si>
  <si>
    <t>　①2012/09/09 読売ウイナ－ズカップ 準決勝　vs霞ファイヤーズ　県営大宮球場</t>
  </si>
  <si>
    <t>霞F</t>
  </si>
  <si>
    <t xml:space="preserve">バッテリー </t>
  </si>
  <si>
    <t>小泉（5年）</t>
  </si>
  <si>
    <t xml:space="preserve"> 9.安座間</t>
  </si>
  <si>
    <t>（8）</t>
  </si>
  <si>
    <t>（2）</t>
  </si>
  <si>
    <t>　①2012/09/16 新所リーグ（秋）A2第1試合　vs小手指ファイターズA1　美原小</t>
  </si>
  <si>
    <t>　①2012/09/16 新所リーグ（秋）A1第1試合　vs小手指イーグリッツ　中富小</t>
  </si>
  <si>
    <t>　②2012/09/17 新所リーグ（秋）A1第2試合　vs小手指ファイターズA2　中央小</t>
  </si>
  <si>
    <t>　②2012/09/17 新所リーグ（秋）A2第2試合　vsニュータウンヤンキース　中央小</t>
  </si>
  <si>
    <t xml:space="preserve"> 1.当麻</t>
  </si>
  <si>
    <t xml:space="preserve"> 2.中井</t>
  </si>
  <si>
    <t xml:space="preserve"> 7.松尾</t>
  </si>
  <si>
    <t xml:space="preserve"> 9.鈴木【5】</t>
  </si>
  <si>
    <t>（5）</t>
  </si>
  <si>
    <t>（2）</t>
  </si>
  <si>
    <t>（6）</t>
  </si>
  <si>
    <t>（3）</t>
  </si>
  <si>
    <t>（8）</t>
  </si>
  <si>
    <t>（4）</t>
  </si>
  <si>
    <t>（1）</t>
  </si>
  <si>
    <t>（9）</t>
  </si>
  <si>
    <t>（1）</t>
  </si>
  <si>
    <t>（4）</t>
  </si>
  <si>
    <t xml:space="preserve"> （小泉【5】）</t>
  </si>
  <si>
    <t>小手指FA2</t>
  </si>
  <si>
    <t xml:space="preserve"> 2.渡部</t>
  </si>
  <si>
    <t xml:space="preserve"> 9.柴田</t>
  </si>
  <si>
    <t>（7）</t>
  </si>
  <si>
    <t>（5）</t>
  </si>
  <si>
    <t>（3）</t>
  </si>
  <si>
    <t>（9）</t>
  </si>
  <si>
    <t>（8）</t>
  </si>
  <si>
    <t>【渡部】</t>
  </si>
  <si>
    <t>3x</t>
  </si>
  <si>
    <t>（中島）</t>
  </si>
  <si>
    <t>（5）PH</t>
  </si>
  <si>
    <t>（2）</t>
  </si>
  <si>
    <t>（6）</t>
  </si>
  <si>
    <t>【東小橋川、山田】</t>
  </si>
  <si>
    <t>【藤沢、安座間－安座間、藤沢】</t>
  </si>
  <si>
    <t xml:space="preserve"> 8.高橋那</t>
  </si>
  <si>
    <t>　②2012/09/22 関東少年野球 中央大会 決勝　vs久我山イーグルス　東京ドーム</t>
  </si>
  <si>
    <t>　①2012/09/08 読売ウイナ－ズカップ 準々決勝　vs本庄エンゼルス　県営大宮球場</t>
  </si>
  <si>
    <t>（4）</t>
  </si>
  <si>
    <t>（1）</t>
  </si>
  <si>
    <t>　②2012/09/30 新所リーグ（秋）A2第3試合　vs小手指ファイターズA2　北野小</t>
  </si>
  <si>
    <t>【斎藤】</t>
  </si>
  <si>
    <t xml:space="preserve"> 6.松尾</t>
  </si>
  <si>
    <t xml:space="preserve"> 8.梅村</t>
  </si>
  <si>
    <t>（8）</t>
  </si>
  <si>
    <t>（2）</t>
  </si>
  <si>
    <t>（3）</t>
  </si>
  <si>
    <t>　③2012/09/30 新所リーグ（秋）A1第3試合　vsニュータウンヤンキース　伸栄小</t>
  </si>
  <si>
    <t>【東小橋川-安座間、安座間-藤沢】</t>
  </si>
  <si>
    <t>【東小橋川、和田、柴田】</t>
  </si>
  <si>
    <t xml:space="preserve"> 7.安座間</t>
  </si>
  <si>
    <t>（2）（4）</t>
  </si>
  <si>
    <t>（5）</t>
  </si>
  <si>
    <t>（6）</t>
  </si>
  <si>
    <t>（9）</t>
  </si>
  <si>
    <t>（7）</t>
  </si>
  <si>
    <t>　④2012/10/08 新所リーグ（秋）A1第4試合　vs新所沢ライノーズA2　北小</t>
  </si>
  <si>
    <t>【高橋那、当麻－小林】</t>
  </si>
  <si>
    <t>PH</t>
  </si>
  <si>
    <t xml:space="preserve"> （鈴木【5】）</t>
  </si>
  <si>
    <t xml:space="preserve"> 9.小泉【5】</t>
  </si>
  <si>
    <t>（1）（3）</t>
  </si>
  <si>
    <t>（2）</t>
  </si>
  <si>
    <t>（4）</t>
  </si>
  <si>
    <t>（8）</t>
  </si>
  <si>
    <t>（7）</t>
  </si>
  <si>
    <t>（9）</t>
  </si>
  <si>
    <t>○中島</t>
  </si>
  <si>
    <t>（8）PH</t>
  </si>
  <si>
    <t>（1）</t>
  </si>
  <si>
    <t>（6）</t>
  </si>
  <si>
    <t>（3）</t>
  </si>
  <si>
    <t>　④2012/10/08 新所リーグ（秋）A2第4試合　vs新所沢ライノーズA1　北小</t>
  </si>
  <si>
    <t>【中島－安座間】</t>
  </si>
  <si>
    <t>【藤沢、東小橋川、山田】</t>
  </si>
  <si>
    <t>【和田、沖田】</t>
  </si>
  <si>
    <t>　①2012/10/06 所少連盟（秋） 予選リーグ　vs所沢安松シャークス　和田小</t>
  </si>
  <si>
    <t>安松S</t>
  </si>
  <si>
    <t>　②2012/10/07 所少連盟（秋） 予選リーグ　vs若松サンダース　航空公園野球場</t>
  </si>
  <si>
    <t>若松T</t>
  </si>
  <si>
    <t>1ｘ</t>
  </si>
  <si>
    <t>（4）</t>
  </si>
  <si>
    <t>PR</t>
  </si>
  <si>
    <t>（8）</t>
  </si>
  <si>
    <t>（2）</t>
  </si>
  <si>
    <t>（3）</t>
  </si>
  <si>
    <t>（7）</t>
  </si>
  <si>
    <t>（5）</t>
  </si>
  <si>
    <t>（3）（8）</t>
  </si>
  <si>
    <t>（1）（5）</t>
  </si>
  <si>
    <t>【安座間、当麻】</t>
  </si>
  <si>
    <t>○沖田</t>
  </si>
  <si>
    <t xml:space="preserve"> 2.安座間</t>
  </si>
  <si>
    <t>（6）</t>
  </si>
  <si>
    <t>（9）</t>
  </si>
  <si>
    <t>（1）</t>
  </si>
  <si>
    <t>（山田【5】）</t>
  </si>
  <si>
    <t>（3）（7）</t>
  </si>
  <si>
    <t>【安座間、山田】</t>
  </si>
  <si>
    <t>【沖田－安座間】</t>
  </si>
  <si>
    <t>　③2012/10/13 所少連盟（秋） 予選リーグ　vs上安松ファイターズ　若松小</t>
  </si>
  <si>
    <t>　①2012/10/14 学童（秋） 2回戦　vs荒幡ライオンズ　鷺宮G</t>
  </si>
  <si>
    <t>【高橋那－小林】</t>
  </si>
  <si>
    <t xml:space="preserve"> 6.小林</t>
  </si>
  <si>
    <t>（4）</t>
  </si>
  <si>
    <t>（1）</t>
  </si>
  <si>
    <t>（9）</t>
  </si>
  <si>
    <t>（7）</t>
  </si>
  <si>
    <t>（5）</t>
  </si>
  <si>
    <t>（3）</t>
  </si>
  <si>
    <t>（8）</t>
  </si>
  <si>
    <t>（2）</t>
  </si>
  <si>
    <t>上安松F</t>
  </si>
  <si>
    <t>【沖田－小林】</t>
  </si>
  <si>
    <t>●沖田</t>
  </si>
  <si>
    <t>【渡部】</t>
  </si>
  <si>
    <t xml:space="preserve"> 1.山田</t>
  </si>
  <si>
    <t xml:space="preserve"> 2.沖田</t>
  </si>
  <si>
    <t>（6）</t>
  </si>
  <si>
    <t>（9）</t>
  </si>
  <si>
    <t>（8）</t>
  </si>
  <si>
    <t>　②2012/10/21 学童（秋） 2回戦　vs新所沢メッツ　鷺宮G</t>
  </si>
  <si>
    <t>（5）</t>
  </si>
  <si>
    <t>（1）</t>
  </si>
  <si>
    <t>（2）</t>
  </si>
  <si>
    <t>（3）</t>
  </si>
  <si>
    <t>高峰T</t>
  </si>
  <si>
    <t>　④2012/10/21 所少連盟（秋） 決勝T2回戦　vs高峰タイガース　若狭小</t>
  </si>
  <si>
    <t>【中島、東小橋川、和田、沖田】</t>
  </si>
  <si>
    <t>　⑤2012/10/28 所少連盟（秋） 決勝T 準決勝　vs所小選抜D　和田小</t>
  </si>
  <si>
    <t>所小D</t>
  </si>
  <si>
    <t>　③2012/11/04 学童（秋） 決勝　vs所小選抜ドリームス　鷺宮G</t>
  </si>
  <si>
    <t xml:space="preserve"> 3.渡部</t>
  </si>
  <si>
    <t xml:space="preserve"> 9.松尾</t>
  </si>
  <si>
    <t>ニ塁打</t>
  </si>
  <si>
    <t>【小林】</t>
  </si>
  <si>
    <t>（9）</t>
  </si>
  <si>
    <t>（3）</t>
  </si>
  <si>
    <t>（6）</t>
  </si>
  <si>
    <t>（5）</t>
  </si>
  <si>
    <t>（4）</t>
  </si>
  <si>
    <t>　①2012/11/04 関団連新人戦 2回戦　vs上福岡ジュピターズ　鶴ヶ島運動公園野球場</t>
  </si>
  <si>
    <t xml:space="preserve"> 6.安座間</t>
  </si>
  <si>
    <t>（2）</t>
  </si>
  <si>
    <t>（8）</t>
  </si>
  <si>
    <t>　⑤2012/11/11 新所リーグ（秋）A1第5試合　vs小手指ファイターズA1　伸栄小</t>
  </si>
  <si>
    <t>　⑥2012/11/18 新所リーグ（秋）A1第6試合　vs新所沢ラウンダーズ　美原小</t>
  </si>
  <si>
    <t>（4）</t>
  </si>
  <si>
    <t>（1）</t>
  </si>
  <si>
    <t>（2）</t>
  </si>
  <si>
    <t>（3）</t>
  </si>
  <si>
    <t>A1</t>
  </si>
  <si>
    <t>A1</t>
  </si>
  <si>
    <t>新所沢RD</t>
  </si>
  <si>
    <t>5x</t>
  </si>
  <si>
    <t>【東小橋川2、高橋幹】</t>
  </si>
  <si>
    <t xml:space="preserve"> 6.小山</t>
  </si>
  <si>
    <t>PR</t>
  </si>
  <si>
    <t xml:space="preserve"> （柴田）</t>
  </si>
  <si>
    <t>新町T</t>
  </si>
  <si>
    <t xml:space="preserve"> 9.渡部</t>
  </si>
  <si>
    <t>（7）</t>
  </si>
  <si>
    <t>（8）（3）</t>
  </si>
  <si>
    <t>PH（5）</t>
  </si>
  <si>
    <t>PH（8）</t>
  </si>
  <si>
    <t>（8）</t>
  </si>
  <si>
    <t>PR</t>
  </si>
  <si>
    <t>（3）（7）</t>
  </si>
  <si>
    <t>PH（3）</t>
  </si>
  <si>
    <t>【安座間2、藤沢】</t>
  </si>
  <si>
    <t>　①2012/11/24 狭山武蔵杯 1回戦　vs新町トレジャーズ　聖望学園G</t>
  </si>
  <si>
    <t>　②2012/11/25 狭山武蔵杯 2回戦　vs秩父ドリームス　武蔵狭山球場</t>
  </si>
  <si>
    <t>秩父D</t>
  </si>
  <si>
    <t>2x</t>
  </si>
  <si>
    <t>（2）</t>
  </si>
  <si>
    <t>（8）</t>
  </si>
  <si>
    <t>　①2012/12/02 中央シニア杯 1回戦　vs北秋津ビクトリーズ　中央シニア球場</t>
  </si>
  <si>
    <t>【藤沢－小林】</t>
  </si>
  <si>
    <t xml:space="preserve"> 5.渡部</t>
  </si>
  <si>
    <t xml:space="preserve"> 7.小町</t>
  </si>
  <si>
    <t>（6）</t>
  </si>
  <si>
    <t>（5）</t>
  </si>
  <si>
    <t>（4）</t>
  </si>
  <si>
    <t>和田弟</t>
  </si>
  <si>
    <t>　⑤2012/11/24 新所リーグ（秋）A2第5試合　vs小手指イーグリッツ　中富小</t>
  </si>
  <si>
    <t>　⑥2012/11/25 新所リーグ（秋）A2第6試合　vs新所沢ラウンダーズ　美原小</t>
  </si>
  <si>
    <t>A2</t>
  </si>
  <si>
    <t>ｘ</t>
  </si>
  <si>
    <t xml:space="preserve"> 4.松尾</t>
  </si>
  <si>
    <t>【松尾、梅村】</t>
  </si>
  <si>
    <t>　③2012/12/01 狭山武蔵杯 準決勝　vs毛呂山オリオンズ　武蔵狭山球場</t>
  </si>
  <si>
    <t xml:space="preserve"> 7.斎藤</t>
  </si>
  <si>
    <t>毛呂山O</t>
  </si>
  <si>
    <t>ｘ</t>
  </si>
  <si>
    <t>【柴田】</t>
  </si>
  <si>
    <t>【沖田】</t>
  </si>
  <si>
    <t>（2）（1）</t>
  </si>
  <si>
    <t xml:space="preserve"> 8.和田弟</t>
  </si>
  <si>
    <t>（藤沢）</t>
  </si>
  <si>
    <t>（7）（4）</t>
  </si>
  <si>
    <t>（9）</t>
  </si>
  <si>
    <t>富士見C</t>
  </si>
  <si>
    <t>【藤沢】</t>
  </si>
  <si>
    <t>　④2012/12/02 狭山武蔵杯 決勝　vs富士見コンドルス　武蔵狭山球場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</si>
</sst>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_ "/>
    <numFmt numFmtId="182" formatCode="0.00_ "/>
    <numFmt numFmtId="183" formatCode="0.00000000_ "/>
    <numFmt numFmtId="184" formatCode="0_ "/>
    <numFmt numFmtId="185" formatCode="0.00000000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22"/>
      <name val="ＭＳ Ｐゴシック"/>
      <family val="3"/>
    </font>
    <font>
      <sz val="10"/>
      <color indexed="22"/>
      <name val="ＭＳ Ｐゴシック"/>
      <family val="3"/>
    </font>
    <font>
      <sz val="8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7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80" fontId="0" fillId="0" borderId="13" xfId="0" applyNumberForma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80" fontId="0" fillId="0" borderId="15" xfId="0" applyNumberFormat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80" fontId="0" fillId="0" borderId="13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80" fontId="0" fillId="0" borderId="15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80" fontId="0" fillId="0" borderId="15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0" fontId="10" fillId="0" borderId="13" xfId="0" applyNumberFormat="1" applyFont="1" applyFill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0" fontId="0" fillId="0" borderId="25" xfId="0" applyNumberFormat="1" applyFont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4" fontId="0" fillId="0" borderId="13" xfId="0" applyNumberFormat="1" applyFill="1" applyBorder="1" applyAlignment="1" quotePrefix="1">
      <alignment horizontal="center" vertical="center"/>
    </xf>
    <xf numFmtId="184" fontId="0" fillId="0" borderId="14" xfId="0" applyNumberForma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184" fontId="0" fillId="0" borderId="0" xfId="0" applyNumberForma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84" fontId="0" fillId="0" borderId="15" xfId="0" applyNumberFormat="1" applyFill="1" applyBorder="1" applyAlignment="1" quotePrefix="1">
      <alignment horizontal="center" vertical="center"/>
    </xf>
    <xf numFmtId="184" fontId="0" fillId="0" borderId="16" xfId="0" applyNumberFormat="1" applyFill="1" applyBorder="1" applyAlignment="1" quotePrefix="1">
      <alignment horizontal="center" vertical="center"/>
    </xf>
    <xf numFmtId="180" fontId="0" fillId="0" borderId="16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84" fontId="10" fillId="0" borderId="15" xfId="0" applyNumberFormat="1" applyFont="1" applyFill="1" applyBorder="1" applyAlignment="1" quotePrefix="1">
      <alignment horizontal="center" vertical="center"/>
    </xf>
    <xf numFmtId="184" fontId="10" fillId="0" borderId="16" xfId="0" applyNumberFormat="1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180" fontId="0" fillId="23" borderId="13" xfId="0" applyNumberFormat="1" applyFill="1" applyBorder="1" applyAlignment="1" quotePrefix="1">
      <alignment horizontal="center" vertical="center"/>
    </xf>
    <xf numFmtId="0" fontId="0" fillId="23" borderId="15" xfId="0" applyFill="1" applyBorder="1" applyAlignment="1">
      <alignment horizontal="center" vertical="center"/>
    </xf>
    <xf numFmtId="180" fontId="0" fillId="23" borderId="15" xfId="0" applyNumberFormat="1" applyFill="1" applyBorder="1" applyAlignment="1" quotePrefix="1">
      <alignment horizontal="center" vertical="center"/>
    </xf>
    <xf numFmtId="0" fontId="0" fillId="23" borderId="11" xfId="0" applyFont="1" applyFill="1" applyBorder="1" applyAlignment="1">
      <alignment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vertical="center"/>
    </xf>
    <xf numFmtId="180" fontId="0" fillId="23" borderId="13" xfId="0" applyNumberFormat="1" applyFont="1" applyFill="1" applyBorder="1" applyAlignment="1" quotePrefix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vertical="center"/>
    </xf>
    <xf numFmtId="180" fontId="0" fillId="23" borderId="15" xfId="0" applyNumberFormat="1" applyFont="1" applyFill="1" applyBorder="1" applyAlignment="1" quotePrefix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84" fontId="13" fillId="0" borderId="13" xfId="0" applyNumberFormat="1" applyFont="1" applyFill="1" applyBorder="1" applyAlignment="1">
      <alignment horizontal="center" vertical="center"/>
    </xf>
    <xf numFmtId="184" fontId="13" fillId="0" borderId="14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/>
    </xf>
    <xf numFmtId="18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80" fontId="13" fillId="0" borderId="13" xfId="0" applyNumberFormat="1" applyFont="1" applyFill="1" applyBorder="1" applyAlignment="1">
      <alignment horizontal="center" vertical="center"/>
    </xf>
    <xf numFmtId="180" fontId="13" fillId="0" borderId="14" xfId="0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10" fillId="0" borderId="1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2" xfId="0" applyNumberFormat="1" applyFill="1" applyBorder="1" applyAlignment="1">
      <alignment horizontal="center" vertical="center"/>
    </xf>
    <xf numFmtId="180" fontId="0" fillId="0" borderId="33" xfId="0" applyNumberForma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184" fontId="0" fillId="0" borderId="13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3" borderId="11" xfId="0" applyFill="1" applyBorder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0" fillId="23" borderId="13" xfId="0" applyFill="1" applyBorder="1" applyAlignment="1">
      <alignment vertical="center"/>
    </xf>
    <xf numFmtId="180" fontId="0" fillId="23" borderId="13" xfId="0" applyNumberFormat="1" applyFill="1" applyBorder="1" applyAlignment="1" quotePrefix="1">
      <alignment horizontal="center" vertical="center"/>
    </xf>
    <xf numFmtId="0" fontId="0" fillId="23" borderId="15" xfId="0" applyFill="1" applyBorder="1" applyAlignment="1">
      <alignment vertical="center"/>
    </xf>
    <xf numFmtId="180" fontId="0" fillId="23" borderId="15" xfId="0" applyNumberFormat="1" applyFill="1" applyBorder="1" applyAlignment="1" quotePrefix="1">
      <alignment horizontal="center" vertical="center"/>
    </xf>
    <xf numFmtId="0" fontId="0" fillId="23" borderId="11" xfId="0" applyFont="1" applyFill="1" applyBorder="1" applyAlignment="1">
      <alignment vertical="center"/>
    </xf>
    <xf numFmtId="0" fontId="0" fillId="23" borderId="13" xfId="0" applyFont="1" applyFill="1" applyBorder="1" applyAlignment="1">
      <alignment vertical="center"/>
    </xf>
    <xf numFmtId="0" fontId="0" fillId="23" borderId="13" xfId="0" applyFont="1" applyFill="1" applyBorder="1" applyAlignment="1">
      <alignment horizontal="center" vertical="center"/>
    </xf>
    <xf numFmtId="180" fontId="0" fillId="23" borderId="13" xfId="0" applyNumberFormat="1" applyFont="1" applyFill="1" applyBorder="1" applyAlignment="1" quotePrefix="1">
      <alignment horizontal="center" vertical="center"/>
    </xf>
    <xf numFmtId="0" fontId="0" fillId="23" borderId="13" xfId="0" applyFont="1" applyFill="1" applyBorder="1" applyAlignment="1">
      <alignment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vertical="center"/>
    </xf>
    <xf numFmtId="0" fontId="0" fillId="23" borderId="15" xfId="0" applyFont="1" applyFill="1" applyBorder="1" applyAlignment="1">
      <alignment horizontal="center" vertical="center"/>
    </xf>
    <xf numFmtId="180" fontId="0" fillId="23" borderId="15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3" borderId="28" xfId="0" applyFont="1" applyFill="1" applyBorder="1" applyAlignment="1">
      <alignment vertical="center"/>
    </xf>
    <xf numFmtId="0" fontId="0" fillId="23" borderId="28" xfId="0" applyFont="1" applyFill="1" applyBorder="1" applyAlignment="1">
      <alignment horizontal="center" vertical="center"/>
    </xf>
    <xf numFmtId="180" fontId="0" fillId="23" borderId="28" xfId="0" applyNumberFormat="1" applyFont="1" applyFill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zoomScalePageLayoutView="0" workbookViewId="0" topLeftCell="A115">
      <selection activeCell="I93" sqref="I93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7" max="21" width="5.625" style="0" customWidth="1"/>
    <col min="23" max="26" width="5.625" style="0" customWidth="1"/>
  </cols>
  <sheetData>
    <row r="1" spans="1:15" ht="9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4.25" thickBot="1">
      <c r="A2" s="240"/>
      <c r="B2" t="s">
        <v>108</v>
      </c>
      <c r="O2" s="240"/>
    </row>
    <row r="3" spans="1:15" ht="24.75" customHeight="1">
      <c r="A3" s="240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  <c r="O3" s="240"/>
    </row>
    <row r="4" spans="1:15" ht="24.75" customHeight="1">
      <c r="A4" s="240"/>
      <c r="C4" s="54" t="s">
        <v>80</v>
      </c>
      <c r="D4" s="8">
        <v>2</v>
      </c>
      <c r="E4" s="8">
        <v>0</v>
      </c>
      <c r="F4" s="8">
        <v>0</v>
      </c>
      <c r="G4" s="8">
        <v>0</v>
      </c>
      <c r="H4" s="8">
        <v>2</v>
      </c>
      <c r="I4" s="8"/>
      <c r="J4" s="8"/>
      <c r="K4" s="9">
        <v>4</v>
      </c>
      <c r="L4" s="2"/>
      <c r="O4" s="240"/>
    </row>
    <row r="5" spans="1:15" ht="24.75" customHeight="1" thickBot="1">
      <c r="A5" s="240"/>
      <c r="C5" s="55" t="s">
        <v>60</v>
      </c>
      <c r="D5" s="10">
        <v>1</v>
      </c>
      <c r="E5" s="10">
        <v>3</v>
      </c>
      <c r="F5" s="10">
        <v>3</v>
      </c>
      <c r="G5" s="10">
        <v>3</v>
      </c>
      <c r="H5" s="10" t="s">
        <v>81</v>
      </c>
      <c r="I5" s="10"/>
      <c r="J5" s="10"/>
      <c r="K5" s="11">
        <v>10</v>
      </c>
      <c r="L5" s="2"/>
      <c r="O5" s="240"/>
    </row>
    <row r="6" spans="1:15" ht="13.5">
      <c r="A6" s="240"/>
      <c r="O6" s="240"/>
    </row>
    <row r="7" spans="1:15" ht="13.5">
      <c r="A7" s="240"/>
      <c r="C7" t="s">
        <v>3</v>
      </c>
      <c r="D7" t="s">
        <v>82</v>
      </c>
      <c r="O7" s="240"/>
    </row>
    <row r="8" spans="1:15" ht="13.5">
      <c r="A8" s="240"/>
      <c r="C8" t="s">
        <v>2</v>
      </c>
      <c r="D8" t="s">
        <v>61</v>
      </c>
      <c r="O8" s="240"/>
    </row>
    <row r="9" spans="1:15" ht="13.5">
      <c r="A9" s="240"/>
      <c r="O9" s="240"/>
    </row>
    <row r="10" spans="1:15" ht="13.5">
      <c r="A10" s="240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N10" s="1"/>
      <c r="O10" s="240"/>
    </row>
    <row r="11" spans="1:15" ht="13.5">
      <c r="A11" s="240"/>
      <c r="B11" s="3" t="s">
        <v>96</v>
      </c>
      <c r="C11" s="132" t="s">
        <v>83</v>
      </c>
      <c r="D11" s="133">
        <v>3</v>
      </c>
      <c r="E11" s="133">
        <v>3</v>
      </c>
      <c r="F11" s="133">
        <v>0</v>
      </c>
      <c r="G11" s="133">
        <v>0</v>
      </c>
      <c r="H11" s="133">
        <v>1</v>
      </c>
      <c r="I11" s="133">
        <v>0</v>
      </c>
      <c r="J11" s="133">
        <v>0</v>
      </c>
      <c r="K11" s="133">
        <v>1</v>
      </c>
      <c r="L11" s="133">
        <v>1</v>
      </c>
      <c r="M11" s="133">
        <v>0</v>
      </c>
      <c r="N11" s="1"/>
      <c r="O11" s="240"/>
    </row>
    <row r="12" spans="1:15" ht="13.5">
      <c r="A12" s="240"/>
      <c r="B12" s="3" t="s">
        <v>97</v>
      </c>
      <c r="C12" s="132" t="s">
        <v>84</v>
      </c>
      <c r="D12" s="133">
        <v>3</v>
      </c>
      <c r="E12" s="133">
        <v>3</v>
      </c>
      <c r="F12" s="133">
        <v>3</v>
      </c>
      <c r="G12" s="133">
        <v>2</v>
      </c>
      <c r="H12" s="133">
        <v>1</v>
      </c>
      <c r="I12" s="133">
        <v>0</v>
      </c>
      <c r="J12" s="133">
        <v>0</v>
      </c>
      <c r="K12" s="133">
        <v>5</v>
      </c>
      <c r="L12" s="133">
        <v>0</v>
      </c>
      <c r="M12" s="133">
        <v>0</v>
      </c>
      <c r="O12" s="240"/>
    </row>
    <row r="13" spans="1:15" ht="13.5">
      <c r="A13" s="240"/>
      <c r="B13" s="3" t="s">
        <v>98</v>
      </c>
      <c r="C13" s="132" t="s">
        <v>85</v>
      </c>
      <c r="D13" s="133">
        <v>3</v>
      </c>
      <c r="E13" s="133">
        <v>2</v>
      </c>
      <c r="F13" s="133">
        <v>0</v>
      </c>
      <c r="G13" s="133">
        <v>0</v>
      </c>
      <c r="H13" s="133">
        <v>1</v>
      </c>
      <c r="I13" s="133">
        <v>1</v>
      </c>
      <c r="J13" s="133">
        <v>1</v>
      </c>
      <c r="K13" s="133">
        <v>1</v>
      </c>
      <c r="L13" s="133">
        <v>0</v>
      </c>
      <c r="M13" s="133">
        <v>0</v>
      </c>
      <c r="O13" s="240"/>
    </row>
    <row r="14" spans="1:15" ht="13.5">
      <c r="A14" s="240"/>
      <c r="B14" s="3" t="s">
        <v>99</v>
      </c>
      <c r="C14" s="132" t="s">
        <v>86</v>
      </c>
      <c r="D14" s="133">
        <v>3</v>
      </c>
      <c r="E14" s="133">
        <v>3</v>
      </c>
      <c r="F14" s="133">
        <v>2</v>
      </c>
      <c r="G14" s="133">
        <v>2</v>
      </c>
      <c r="H14" s="133">
        <v>2</v>
      </c>
      <c r="I14" s="133">
        <v>0</v>
      </c>
      <c r="J14" s="133">
        <v>0</v>
      </c>
      <c r="K14" s="133">
        <v>1</v>
      </c>
      <c r="L14" s="133">
        <v>0</v>
      </c>
      <c r="M14" s="133">
        <v>0</v>
      </c>
      <c r="O14" s="240"/>
    </row>
    <row r="15" spans="1:15" ht="13.5">
      <c r="A15" s="240"/>
      <c r="B15" s="3" t="s">
        <v>100</v>
      </c>
      <c r="C15" s="132" t="s">
        <v>87</v>
      </c>
      <c r="D15" s="133">
        <v>2</v>
      </c>
      <c r="E15" s="133">
        <v>2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O15" s="240"/>
    </row>
    <row r="16" spans="1:15" ht="13.5">
      <c r="A16" s="240"/>
      <c r="B16" s="3" t="s">
        <v>101</v>
      </c>
      <c r="C16" s="132" t="s">
        <v>88</v>
      </c>
      <c r="D16" s="133">
        <v>1</v>
      </c>
      <c r="E16" s="133">
        <v>0</v>
      </c>
      <c r="F16" s="133">
        <v>0</v>
      </c>
      <c r="G16" s="133">
        <v>1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1</v>
      </c>
      <c r="O16" s="240"/>
    </row>
    <row r="17" spans="1:15" ht="13.5">
      <c r="A17" s="240"/>
      <c r="B17" s="3" t="s">
        <v>102</v>
      </c>
      <c r="C17" s="132" t="s">
        <v>89</v>
      </c>
      <c r="D17" s="133">
        <v>3</v>
      </c>
      <c r="E17" s="133">
        <v>1</v>
      </c>
      <c r="F17" s="133">
        <v>1</v>
      </c>
      <c r="G17" s="133">
        <v>0</v>
      </c>
      <c r="H17" s="133">
        <v>2</v>
      </c>
      <c r="I17" s="133">
        <v>2</v>
      </c>
      <c r="J17" s="133">
        <v>0</v>
      </c>
      <c r="K17" s="133">
        <v>3</v>
      </c>
      <c r="L17" s="133">
        <v>0</v>
      </c>
      <c r="M17" s="133">
        <v>0</v>
      </c>
      <c r="O17" s="240"/>
    </row>
    <row r="18" spans="1:15" ht="13.5">
      <c r="A18" s="240"/>
      <c r="B18" s="3" t="s">
        <v>103</v>
      </c>
      <c r="C18" s="132" t="s">
        <v>90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O18" s="240"/>
    </row>
    <row r="19" spans="1:15" ht="13.5">
      <c r="A19" s="240"/>
      <c r="B19" s="3" t="s">
        <v>104</v>
      </c>
      <c r="C19" s="132" t="s">
        <v>91</v>
      </c>
      <c r="D19" s="133">
        <v>3</v>
      </c>
      <c r="E19" s="133">
        <v>2</v>
      </c>
      <c r="F19" s="133">
        <v>0</v>
      </c>
      <c r="G19" s="133">
        <v>0</v>
      </c>
      <c r="H19" s="133">
        <v>1</v>
      </c>
      <c r="I19" s="133">
        <v>1</v>
      </c>
      <c r="J19" s="133">
        <v>1</v>
      </c>
      <c r="K19" s="133">
        <v>2</v>
      </c>
      <c r="L19" s="133">
        <v>0</v>
      </c>
      <c r="M19" s="133">
        <v>0</v>
      </c>
      <c r="O19" s="240"/>
    </row>
    <row r="20" spans="1:15" ht="13.5">
      <c r="A20" s="240"/>
      <c r="B20" s="3" t="s">
        <v>105</v>
      </c>
      <c r="C20" s="132" t="s">
        <v>92</v>
      </c>
      <c r="D20" s="133">
        <v>2</v>
      </c>
      <c r="E20" s="133">
        <v>2</v>
      </c>
      <c r="F20" s="133">
        <v>1</v>
      </c>
      <c r="G20" s="133">
        <v>2</v>
      </c>
      <c r="H20" s="133">
        <v>1</v>
      </c>
      <c r="I20" s="133">
        <v>0</v>
      </c>
      <c r="J20" s="133">
        <v>0</v>
      </c>
      <c r="K20" s="133">
        <v>1</v>
      </c>
      <c r="L20" s="133">
        <v>0</v>
      </c>
      <c r="M20" s="133">
        <v>0</v>
      </c>
      <c r="O20" s="240"/>
    </row>
    <row r="21" spans="1:15" ht="13.5">
      <c r="A21" s="240"/>
      <c r="B21" s="3" t="s">
        <v>106</v>
      </c>
      <c r="C21" s="132" t="s">
        <v>93</v>
      </c>
      <c r="D21" s="133">
        <v>1</v>
      </c>
      <c r="E21" s="133">
        <v>0</v>
      </c>
      <c r="F21" s="133">
        <v>0</v>
      </c>
      <c r="G21" s="133">
        <v>0</v>
      </c>
      <c r="H21" s="133">
        <v>0</v>
      </c>
      <c r="I21" s="133">
        <v>1</v>
      </c>
      <c r="J21" s="133">
        <v>0</v>
      </c>
      <c r="K21" s="133">
        <v>0</v>
      </c>
      <c r="L21" s="133">
        <v>0</v>
      </c>
      <c r="M21" s="133">
        <v>0</v>
      </c>
      <c r="O21" s="240"/>
    </row>
    <row r="22" spans="1:15" ht="13.5">
      <c r="A22" s="240"/>
      <c r="B22" s="3" t="s">
        <v>95</v>
      </c>
      <c r="C22" s="132" t="s">
        <v>94</v>
      </c>
      <c r="D22" s="133">
        <v>3</v>
      </c>
      <c r="E22" s="133">
        <v>1</v>
      </c>
      <c r="F22" s="133">
        <v>0</v>
      </c>
      <c r="G22" s="133">
        <v>1</v>
      </c>
      <c r="H22" s="133">
        <v>1</v>
      </c>
      <c r="I22" s="133">
        <v>1</v>
      </c>
      <c r="J22" s="133">
        <v>0</v>
      </c>
      <c r="K22" s="133">
        <v>0</v>
      </c>
      <c r="L22" s="133">
        <v>1</v>
      </c>
      <c r="M22" s="133">
        <v>1</v>
      </c>
      <c r="O22" s="240"/>
    </row>
    <row r="23" spans="1:15" ht="13.5">
      <c r="A23" s="240"/>
      <c r="B23" s="3"/>
      <c r="C23" s="4"/>
      <c r="O23" s="240"/>
    </row>
    <row r="24" spans="1:15" ht="13.5">
      <c r="A24" s="240"/>
      <c r="B24" s="3"/>
      <c r="C24" s="1" t="s">
        <v>45</v>
      </c>
      <c r="D24" s="1" t="s">
        <v>48</v>
      </c>
      <c r="E24" s="1" t="s">
        <v>49</v>
      </c>
      <c r="F24" s="1" t="s">
        <v>5</v>
      </c>
      <c r="G24" s="1" t="s">
        <v>7</v>
      </c>
      <c r="H24" s="1" t="s">
        <v>9</v>
      </c>
      <c r="I24" s="1" t="s">
        <v>13</v>
      </c>
      <c r="J24" s="1" t="s">
        <v>46</v>
      </c>
      <c r="K24" s="1" t="s">
        <v>47</v>
      </c>
      <c r="L24" s="1" t="s">
        <v>52</v>
      </c>
      <c r="O24" s="240"/>
    </row>
    <row r="25" spans="1:15" ht="13.5">
      <c r="A25" s="240"/>
      <c r="B25" s="3"/>
      <c r="C25" s="1" t="s">
        <v>107</v>
      </c>
      <c r="D25" s="66">
        <v>4</v>
      </c>
      <c r="E25" s="66">
        <v>54</v>
      </c>
      <c r="F25" s="66">
        <v>17</v>
      </c>
      <c r="G25" s="66">
        <v>4</v>
      </c>
      <c r="H25" s="66">
        <v>1</v>
      </c>
      <c r="I25" s="66">
        <v>3</v>
      </c>
      <c r="J25" s="66">
        <v>2</v>
      </c>
      <c r="K25" s="66">
        <v>1</v>
      </c>
      <c r="L25" s="66">
        <v>0</v>
      </c>
      <c r="O25" s="240"/>
    </row>
    <row r="26" spans="1:15" ht="13.5">
      <c r="A26" s="240"/>
      <c r="B26" s="3"/>
      <c r="C26" s="1" t="s">
        <v>19</v>
      </c>
      <c r="D26" s="66">
        <v>1</v>
      </c>
      <c r="E26" s="66">
        <v>36</v>
      </c>
      <c r="F26" s="66">
        <v>8</v>
      </c>
      <c r="G26" s="66">
        <v>0</v>
      </c>
      <c r="H26" s="66">
        <v>5</v>
      </c>
      <c r="I26" s="66">
        <v>2</v>
      </c>
      <c r="J26" s="66">
        <v>2</v>
      </c>
      <c r="K26" s="66">
        <v>2</v>
      </c>
      <c r="L26" s="66">
        <v>0</v>
      </c>
      <c r="O26" s="240"/>
    </row>
    <row r="27" spans="1:15" ht="13.5">
      <c r="A27" s="240"/>
      <c r="B27" s="3"/>
      <c r="C27" s="4"/>
      <c r="O27" s="240"/>
    </row>
    <row r="28" spans="1:15" ht="9" customHeight="1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</row>
    <row r="29" spans="1:15" ht="14.25" thickBot="1">
      <c r="A29" s="240"/>
      <c r="B29" t="s">
        <v>121</v>
      </c>
      <c r="O29" s="240"/>
    </row>
    <row r="30" spans="1:15" ht="24.75" customHeight="1">
      <c r="A30" s="240"/>
      <c r="C30" s="5"/>
      <c r="D30" s="6">
        <v>1</v>
      </c>
      <c r="E30" s="6">
        <v>2</v>
      </c>
      <c r="F30" s="6">
        <v>3</v>
      </c>
      <c r="G30" s="6">
        <v>4</v>
      </c>
      <c r="H30" s="6">
        <v>5</v>
      </c>
      <c r="I30" s="6">
        <v>6</v>
      </c>
      <c r="J30" s="6">
        <v>7</v>
      </c>
      <c r="K30" s="7" t="s">
        <v>0</v>
      </c>
      <c r="L30" s="2"/>
      <c r="O30" s="240"/>
    </row>
    <row r="31" spans="1:15" ht="24.75" customHeight="1">
      <c r="A31" s="240"/>
      <c r="C31" s="54" t="s">
        <v>109</v>
      </c>
      <c r="D31" s="8">
        <v>0</v>
      </c>
      <c r="E31" s="8">
        <v>0</v>
      </c>
      <c r="F31" s="8">
        <v>2</v>
      </c>
      <c r="G31" s="8">
        <v>1</v>
      </c>
      <c r="H31" s="8">
        <v>0</v>
      </c>
      <c r="I31" s="8">
        <v>0</v>
      </c>
      <c r="J31" s="8">
        <v>1</v>
      </c>
      <c r="K31" s="9">
        <v>4</v>
      </c>
      <c r="L31" s="2"/>
      <c r="O31" s="240"/>
    </row>
    <row r="32" spans="1:15" ht="24.75" customHeight="1" thickBot="1">
      <c r="A32" s="240"/>
      <c r="C32" s="55" t="s">
        <v>60</v>
      </c>
      <c r="D32" s="10">
        <v>1</v>
      </c>
      <c r="E32" s="10">
        <v>0</v>
      </c>
      <c r="F32" s="10">
        <v>4</v>
      </c>
      <c r="G32" s="10">
        <v>0</v>
      </c>
      <c r="H32" s="10">
        <v>0</v>
      </c>
      <c r="I32" s="10">
        <v>0</v>
      </c>
      <c r="J32" s="10" t="s">
        <v>110</v>
      </c>
      <c r="K32" s="11">
        <v>5</v>
      </c>
      <c r="L32" s="2"/>
      <c r="O32" s="240"/>
    </row>
    <row r="33" spans="1:15" ht="13.5">
      <c r="A33" s="240"/>
      <c r="O33" s="240"/>
    </row>
    <row r="34" spans="1:15" ht="13.5">
      <c r="A34" s="240"/>
      <c r="C34" t="s">
        <v>3</v>
      </c>
      <c r="D34" t="s">
        <v>111</v>
      </c>
      <c r="O34" s="240"/>
    </row>
    <row r="35" spans="1:15" ht="13.5">
      <c r="A35" s="240"/>
      <c r="C35" t="s">
        <v>2</v>
      </c>
      <c r="D35" t="s">
        <v>61</v>
      </c>
      <c r="O35" s="240"/>
    </row>
    <row r="36" spans="1:15" ht="13.5">
      <c r="A36" s="240"/>
      <c r="O36" s="240"/>
    </row>
    <row r="37" spans="1:15" ht="13.5">
      <c r="A37" s="240"/>
      <c r="C37" s="1" t="s">
        <v>4</v>
      </c>
      <c r="D37" s="1" t="s">
        <v>5</v>
      </c>
      <c r="E37" s="1" t="s">
        <v>6</v>
      </c>
      <c r="F37" s="1" t="s">
        <v>7</v>
      </c>
      <c r="G37" s="1" t="s">
        <v>8</v>
      </c>
      <c r="H37" s="1" t="s">
        <v>11</v>
      </c>
      <c r="I37" s="1" t="s">
        <v>9</v>
      </c>
      <c r="J37" s="1" t="s">
        <v>13</v>
      </c>
      <c r="K37" s="1" t="s">
        <v>10</v>
      </c>
      <c r="L37" s="1" t="s">
        <v>12</v>
      </c>
      <c r="M37" s="1" t="s">
        <v>63</v>
      </c>
      <c r="N37" s="1"/>
      <c r="O37" s="240"/>
    </row>
    <row r="38" spans="1:15" ht="13.5">
      <c r="A38" s="240"/>
      <c r="B38" s="3" t="s">
        <v>112</v>
      </c>
      <c r="C38" s="132" t="s">
        <v>83</v>
      </c>
      <c r="D38" s="133">
        <v>4</v>
      </c>
      <c r="E38" s="133">
        <v>4</v>
      </c>
      <c r="F38" s="133">
        <v>1</v>
      </c>
      <c r="G38" s="133">
        <v>0</v>
      </c>
      <c r="H38" s="133">
        <v>1</v>
      </c>
      <c r="I38" s="133">
        <v>0</v>
      </c>
      <c r="J38" s="133">
        <v>1</v>
      </c>
      <c r="K38" s="133">
        <v>1</v>
      </c>
      <c r="L38" s="133">
        <v>0</v>
      </c>
      <c r="M38" s="133">
        <v>0</v>
      </c>
      <c r="N38" s="1"/>
      <c r="O38" s="240"/>
    </row>
    <row r="39" spans="1:15" ht="13.5">
      <c r="A39" s="240"/>
      <c r="B39" s="3" t="s">
        <v>97</v>
      </c>
      <c r="C39" s="132" t="s">
        <v>84</v>
      </c>
      <c r="D39" s="133">
        <v>3</v>
      </c>
      <c r="E39" s="133">
        <v>3</v>
      </c>
      <c r="F39" s="133">
        <v>2</v>
      </c>
      <c r="G39" s="133">
        <v>1</v>
      </c>
      <c r="H39" s="133">
        <v>2</v>
      </c>
      <c r="I39" s="133">
        <v>0</v>
      </c>
      <c r="J39" s="133">
        <v>0</v>
      </c>
      <c r="K39" s="133">
        <v>2</v>
      </c>
      <c r="L39" s="133">
        <v>2</v>
      </c>
      <c r="M39" s="133">
        <v>0</v>
      </c>
      <c r="N39" s="1"/>
      <c r="O39" s="240"/>
    </row>
    <row r="40" spans="1:15" ht="13.5">
      <c r="A40" s="240"/>
      <c r="B40" s="3" t="s">
        <v>113</v>
      </c>
      <c r="C40" s="132" t="s">
        <v>85</v>
      </c>
      <c r="D40" s="133">
        <v>3</v>
      </c>
      <c r="E40" s="133">
        <v>2</v>
      </c>
      <c r="F40" s="133">
        <v>1</v>
      </c>
      <c r="G40" s="133">
        <v>0</v>
      </c>
      <c r="H40" s="133">
        <v>1</v>
      </c>
      <c r="I40" s="133">
        <v>1</v>
      </c>
      <c r="J40" s="133">
        <v>0</v>
      </c>
      <c r="K40" s="133">
        <v>2</v>
      </c>
      <c r="L40" s="133">
        <v>1</v>
      </c>
      <c r="M40" s="133">
        <v>0</v>
      </c>
      <c r="N40" s="1"/>
      <c r="O40" s="240"/>
    </row>
    <row r="41" spans="1:15" ht="13.5">
      <c r="A41" s="240"/>
      <c r="B41" s="3" t="s">
        <v>114</v>
      </c>
      <c r="C41" s="132" t="s">
        <v>86</v>
      </c>
      <c r="D41" s="133">
        <v>3</v>
      </c>
      <c r="E41" s="133">
        <v>3</v>
      </c>
      <c r="F41" s="133">
        <v>1</v>
      </c>
      <c r="G41" s="133">
        <v>2</v>
      </c>
      <c r="H41" s="133">
        <v>0</v>
      </c>
      <c r="I41" s="133">
        <v>0</v>
      </c>
      <c r="J41" s="133">
        <v>0</v>
      </c>
      <c r="K41" s="133">
        <v>0</v>
      </c>
      <c r="L41" s="133">
        <v>2</v>
      </c>
      <c r="M41" s="133">
        <v>0</v>
      </c>
      <c r="N41" s="1"/>
      <c r="O41" s="240"/>
    </row>
    <row r="42" spans="1:15" ht="13.5">
      <c r="A42" s="240"/>
      <c r="B42" s="3" t="s">
        <v>115</v>
      </c>
      <c r="C42" s="132" t="s">
        <v>116</v>
      </c>
      <c r="D42" s="133">
        <v>3</v>
      </c>
      <c r="E42" s="133">
        <v>3</v>
      </c>
      <c r="F42" s="133">
        <v>2</v>
      </c>
      <c r="G42" s="133">
        <v>1</v>
      </c>
      <c r="H42" s="133">
        <v>1</v>
      </c>
      <c r="I42" s="133">
        <v>0</v>
      </c>
      <c r="J42" s="133">
        <v>0</v>
      </c>
      <c r="K42" s="133">
        <v>2</v>
      </c>
      <c r="L42" s="133">
        <v>1</v>
      </c>
      <c r="M42" s="133">
        <v>0</v>
      </c>
      <c r="N42" s="1"/>
      <c r="O42" s="240"/>
    </row>
    <row r="43" spans="1:15" ht="13.5">
      <c r="A43" s="240"/>
      <c r="B43" s="3" t="s">
        <v>117</v>
      </c>
      <c r="C43" s="132" t="s">
        <v>118</v>
      </c>
      <c r="D43" s="133">
        <v>2</v>
      </c>
      <c r="E43" s="133">
        <v>2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1</v>
      </c>
      <c r="M43" s="133">
        <v>0</v>
      </c>
      <c r="N43" s="1"/>
      <c r="O43" s="240"/>
    </row>
    <row r="44" spans="1:15" ht="13.5">
      <c r="A44" s="240"/>
      <c r="B44" s="3" t="s">
        <v>117</v>
      </c>
      <c r="C44" s="132" t="s">
        <v>129</v>
      </c>
      <c r="D44" s="133">
        <v>1</v>
      </c>
      <c r="E44" s="133">
        <v>1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"/>
      <c r="O44" s="240"/>
    </row>
    <row r="45" spans="1:15" ht="13.5">
      <c r="A45" s="240"/>
      <c r="B45" s="3" t="s">
        <v>104</v>
      </c>
      <c r="C45" s="132" t="s">
        <v>91</v>
      </c>
      <c r="D45" s="133">
        <v>3</v>
      </c>
      <c r="E45" s="133">
        <v>3</v>
      </c>
      <c r="F45" s="133">
        <v>1</v>
      </c>
      <c r="G45" s="133">
        <v>1</v>
      </c>
      <c r="H45" s="133">
        <v>0</v>
      </c>
      <c r="I45" s="133">
        <v>0</v>
      </c>
      <c r="J45" s="133">
        <v>1</v>
      </c>
      <c r="K45" s="133">
        <v>1</v>
      </c>
      <c r="L45" s="133">
        <v>0</v>
      </c>
      <c r="M45" s="133">
        <v>0</v>
      </c>
      <c r="O45" s="240"/>
    </row>
    <row r="46" spans="1:15" ht="13.5">
      <c r="A46" s="240"/>
      <c r="B46" s="3" t="s">
        <v>105</v>
      </c>
      <c r="C46" s="132" t="s">
        <v>92</v>
      </c>
      <c r="D46" s="133">
        <v>3</v>
      </c>
      <c r="E46" s="133">
        <v>3</v>
      </c>
      <c r="F46" s="133">
        <v>1</v>
      </c>
      <c r="G46" s="133">
        <v>0</v>
      </c>
      <c r="H46" s="133">
        <v>0</v>
      </c>
      <c r="I46" s="133">
        <v>0</v>
      </c>
      <c r="J46" s="133">
        <v>1</v>
      </c>
      <c r="K46" s="133">
        <v>1</v>
      </c>
      <c r="L46" s="133">
        <v>0</v>
      </c>
      <c r="M46" s="133">
        <v>0</v>
      </c>
      <c r="O46" s="240"/>
    </row>
    <row r="47" spans="1:15" ht="13.5">
      <c r="A47" s="240"/>
      <c r="B47" s="3" t="s">
        <v>119</v>
      </c>
      <c r="C47" s="132" t="s">
        <v>94</v>
      </c>
      <c r="D47" s="133">
        <v>3</v>
      </c>
      <c r="E47" s="133">
        <v>3</v>
      </c>
      <c r="F47" s="133">
        <v>1</v>
      </c>
      <c r="G47" s="133">
        <v>0</v>
      </c>
      <c r="H47" s="133">
        <v>0</v>
      </c>
      <c r="I47" s="133">
        <v>0</v>
      </c>
      <c r="J47" s="133">
        <v>0</v>
      </c>
      <c r="K47" s="133">
        <v>1</v>
      </c>
      <c r="L47" s="133">
        <v>0</v>
      </c>
      <c r="M47" s="133">
        <v>0</v>
      </c>
      <c r="O47" s="240"/>
    </row>
    <row r="48" spans="1:15" ht="13.5">
      <c r="A48" s="240"/>
      <c r="B48" s="3"/>
      <c r="C48" s="4"/>
      <c r="O48" s="240"/>
    </row>
    <row r="49" spans="1:15" ht="13.5">
      <c r="A49" s="240"/>
      <c r="B49" s="3"/>
      <c r="C49" s="1" t="s">
        <v>45</v>
      </c>
      <c r="D49" s="1" t="s">
        <v>48</v>
      </c>
      <c r="E49" s="1" t="s">
        <v>49</v>
      </c>
      <c r="F49" s="1" t="s">
        <v>5</v>
      </c>
      <c r="G49" s="1" t="s">
        <v>7</v>
      </c>
      <c r="H49" s="1" t="s">
        <v>9</v>
      </c>
      <c r="I49" s="1" t="s">
        <v>13</v>
      </c>
      <c r="J49" s="1" t="s">
        <v>46</v>
      </c>
      <c r="K49" s="1" t="s">
        <v>47</v>
      </c>
      <c r="L49" s="1" t="s">
        <v>52</v>
      </c>
      <c r="O49" s="240"/>
    </row>
    <row r="50" spans="1:15" ht="13.5">
      <c r="A50" s="240"/>
      <c r="B50" s="3"/>
      <c r="C50" s="4" t="s">
        <v>120</v>
      </c>
      <c r="D50" s="133">
        <v>7</v>
      </c>
      <c r="E50" s="133">
        <v>136</v>
      </c>
      <c r="F50" s="133">
        <v>34</v>
      </c>
      <c r="G50" s="133">
        <v>4</v>
      </c>
      <c r="H50" s="133">
        <v>6</v>
      </c>
      <c r="I50" s="133">
        <v>4</v>
      </c>
      <c r="J50" s="133">
        <v>4</v>
      </c>
      <c r="K50" s="133">
        <v>1</v>
      </c>
      <c r="L50" s="133">
        <v>4</v>
      </c>
      <c r="O50" s="240"/>
    </row>
    <row r="51" spans="1:15" ht="13.5">
      <c r="A51" s="240"/>
      <c r="B51" s="3"/>
      <c r="C51" s="4"/>
      <c r="O51" s="240"/>
    </row>
    <row r="52" spans="1:15" ht="9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</row>
    <row r="53" spans="1:15" ht="14.25" thickBot="1">
      <c r="A53" s="240"/>
      <c r="B53" t="s">
        <v>123</v>
      </c>
      <c r="O53" s="240"/>
    </row>
    <row r="54" spans="1:15" ht="24.75" customHeight="1">
      <c r="A54" s="240"/>
      <c r="C54" s="5"/>
      <c r="D54" s="6">
        <v>1</v>
      </c>
      <c r="E54" s="6">
        <v>2</v>
      </c>
      <c r="F54" s="6">
        <v>3</v>
      </c>
      <c r="G54" s="6">
        <v>4</v>
      </c>
      <c r="H54" s="6">
        <v>5</v>
      </c>
      <c r="I54" s="6">
        <v>6</v>
      </c>
      <c r="J54" s="6">
        <v>7</v>
      </c>
      <c r="K54" s="7" t="s">
        <v>0</v>
      </c>
      <c r="L54" s="2"/>
      <c r="O54" s="240"/>
    </row>
    <row r="55" spans="1:15" ht="24.75" customHeight="1">
      <c r="A55" s="240"/>
      <c r="C55" s="54" t="s">
        <v>122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/>
      <c r="J55" s="8"/>
      <c r="K55" s="9">
        <v>1</v>
      </c>
      <c r="L55" s="2"/>
      <c r="O55" s="240"/>
    </row>
    <row r="56" spans="1:15" ht="24.75" customHeight="1" thickBot="1">
      <c r="A56" s="240"/>
      <c r="C56" s="55" t="s">
        <v>60</v>
      </c>
      <c r="D56" s="10">
        <v>0</v>
      </c>
      <c r="E56" s="10">
        <v>2</v>
      </c>
      <c r="F56" s="10">
        <v>2</v>
      </c>
      <c r="G56" s="10">
        <v>4</v>
      </c>
      <c r="H56" s="10" t="s">
        <v>110</v>
      </c>
      <c r="I56" s="10"/>
      <c r="J56" s="10"/>
      <c r="K56" s="11">
        <v>8</v>
      </c>
      <c r="L56" s="2"/>
      <c r="O56" s="240"/>
    </row>
    <row r="57" spans="1:15" ht="13.5">
      <c r="A57" s="240"/>
      <c r="O57" s="240"/>
    </row>
    <row r="58" spans="1:15" ht="13.5">
      <c r="A58" s="240"/>
      <c r="C58" t="s">
        <v>3</v>
      </c>
      <c r="D58" t="s">
        <v>111</v>
      </c>
      <c r="O58" s="240"/>
    </row>
    <row r="59" spans="1:15" ht="13.5">
      <c r="A59" s="240"/>
      <c r="C59" t="s">
        <v>1</v>
      </c>
      <c r="D59" t="s">
        <v>61</v>
      </c>
      <c r="O59" s="240"/>
    </row>
    <row r="60" spans="1:15" ht="13.5">
      <c r="A60" s="240"/>
      <c r="O60" s="240"/>
    </row>
    <row r="61" spans="1:15" ht="13.5">
      <c r="A61" s="240"/>
      <c r="C61" s="1" t="s">
        <v>4</v>
      </c>
      <c r="D61" s="1" t="s">
        <v>5</v>
      </c>
      <c r="E61" s="1" t="s">
        <v>6</v>
      </c>
      <c r="F61" s="1" t="s">
        <v>7</v>
      </c>
      <c r="G61" s="1" t="s">
        <v>8</v>
      </c>
      <c r="H61" s="1" t="s">
        <v>11</v>
      </c>
      <c r="I61" s="1" t="s">
        <v>9</v>
      </c>
      <c r="J61" s="1" t="s">
        <v>13</v>
      </c>
      <c r="K61" s="1" t="s">
        <v>10</v>
      </c>
      <c r="L61" s="1" t="s">
        <v>12</v>
      </c>
      <c r="M61" s="1" t="s">
        <v>63</v>
      </c>
      <c r="N61" s="1"/>
      <c r="O61" s="240"/>
    </row>
    <row r="62" spans="1:15" ht="13.5">
      <c r="A62" s="240"/>
      <c r="B62" s="3" t="s">
        <v>112</v>
      </c>
      <c r="C62" s="132" t="s">
        <v>83</v>
      </c>
      <c r="D62" s="133">
        <v>3</v>
      </c>
      <c r="E62" s="133">
        <v>3</v>
      </c>
      <c r="F62" s="133">
        <v>0</v>
      </c>
      <c r="G62" s="133">
        <v>0</v>
      </c>
      <c r="H62" s="133">
        <v>2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"/>
      <c r="O62" s="240"/>
    </row>
    <row r="63" spans="1:15" ht="13.5">
      <c r="A63" s="240"/>
      <c r="B63" s="3" t="s">
        <v>97</v>
      </c>
      <c r="C63" s="132" t="s">
        <v>84</v>
      </c>
      <c r="D63" s="133">
        <v>3</v>
      </c>
      <c r="E63" s="133">
        <v>2</v>
      </c>
      <c r="F63" s="133">
        <v>1</v>
      </c>
      <c r="G63" s="133">
        <v>0</v>
      </c>
      <c r="H63" s="133">
        <v>2</v>
      </c>
      <c r="I63" s="133">
        <v>0</v>
      </c>
      <c r="J63" s="133">
        <v>0</v>
      </c>
      <c r="K63" s="133">
        <v>0</v>
      </c>
      <c r="L63" s="133">
        <v>1</v>
      </c>
      <c r="M63" s="133">
        <v>1</v>
      </c>
      <c r="O63" s="240"/>
    </row>
    <row r="64" spans="1:15" ht="13.5">
      <c r="A64" s="240"/>
      <c r="B64" s="3" t="s">
        <v>113</v>
      </c>
      <c r="C64" s="132" t="s">
        <v>85</v>
      </c>
      <c r="D64" s="133">
        <v>3</v>
      </c>
      <c r="E64" s="133">
        <v>3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O64" s="240"/>
    </row>
    <row r="65" spans="1:15" ht="13.5">
      <c r="A65" s="240"/>
      <c r="B65" s="3" t="s">
        <v>114</v>
      </c>
      <c r="C65" s="132" t="s">
        <v>86</v>
      </c>
      <c r="D65" s="133">
        <v>3</v>
      </c>
      <c r="E65" s="133">
        <v>3</v>
      </c>
      <c r="F65" s="133">
        <v>3</v>
      </c>
      <c r="G65" s="133">
        <v>3</v>
      </c>
      <c r="H65" s="133">
        <v>1</v>
      </c>
      <c r="I65" s="133">
        <v>0</v>
      </c>
      <c r="J65" s="133">
        <v>0</v>
      </c>
      <c r="K65" s="133">
        <v>1</v>
      </c>
      <c r="L65" s="133">
        <v>1</v>
      </c>
      <c r="M65" s="133">
        <v>0</v>
      </c>
      <c r="O65" s="240"/>
    </row>
    <row r="66" spans="1:15" ht="13.5">
      <c r="A66" s="240"/>
      <c r="B66" s="3" t="s">
        <v>115</v>
      </c>
      <c r="C66" s="132" t="s">
        <v>116</v>
      </c>
      <c r="D66" s="133">
        <v>3</v>
      </c>
      <c r="E66" s="133">
        <v>3</v>
      </c>
      <c r="F66" s="133">
        <v>0</v>
      </c>
      <c r="G66" s="133">
        <v>0</v>
      </c>
      <c r="H66" s="133">
        <v>0</v>
      </c>
      <c r="I66" s="133">
        <v>0</v>
      </c>
      <c r="J66" s="133">
        <v>1</v>
      </c>
      <c r="K66" s="133">
        <v>0</v>
      </c>
      <c r="L66" s="133">
        <v>0</v>
      </c>
      <c r="M66" s="133">
        <v>0</v>
      </c>
      <c r="O66" s="240"/>
    </row>
    <row r="67" spans="1:15" ht="13.5">
      <c r="A67" s="240"/>
      <c r="B67" s="3" t="s">
        <v>117</v>
      </c>
      <c r="C67" s="132" t="s">
        <v>118</v>
      </c>
      <c r="D67" s="133">
        <v>2</v>
      </c>
      <c r="E67" s="133">
        <v>2</v>
      </c>
      <c r="F67" s="133">
        <v>1</v>
      </c>
      <c r="G67" s="133">
        <v>0</v>
      </c>
      <c r="H67" s="133">
        <v>1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O67" s="240"/>
    </row>
    <row r="68" spans="1:15" ht="13.5">
      <c r="A68" s="240"/>
      <c r="B68" s="3" t="s">
        <v>104</v>
      </c>
      <c r="C68" s="132" t="s">
        <v>91</v>
      </c>
      <c r="D68" s="133">
        <v>2</v>
      </c>
      <c r="E68" s="133">
        <v>1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>
        <v>1</v>
      </c>
      <c r="O68" s="240"/>
    </row>
    <row r="69" spans="1:15" ht="13.5">
      <c r="A69" s="240"/>
      <c r="B69" s="3" t="s">
        <v>105</v>
      </c>
      <c r="C69" s="132" t="s">
        <v>92</v>
      </c>
      <c r="D69" s="133">
        <v>2</v>
      </c>
      <c r="E69" s="133">
        <v>2</v>
      </c>
      <c r="F69" s="133">
        <v>2</v>
      </c>
      <c r="G69" s="133">
        <v>1</v>
      </c>
      <c r="H69" s="133">
        <v>1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O69" s="240"/>
    </row>
    <row r="70" spans="1:15" ht="13.5">
      <c r="A70" s="240"/>
      <c r="B70" s="3" t="s">
        <v>119</v>
      </c>
      <c r="C70" s="132" t="s">
        <v>94</v>
      </c>
      <c r="D70" s="133">
        <v>2</v>
      </c>
      <c r="E70" s="133">
        <v>1</v>
      </c>
      <c r="F70" s="133">
        <v>0</v>
      </c>
      <c r="G70" s="133">
        <v>0</v>
      </c>
      <c r="H70" s="133">
        <v>1</v>
      </c>
      <c r="I70" s="133">
        <v>0</v>
      </c>
      <c r="J70" s="133">
        <v>0</v>
      </c>
      <c r="K70" s="133">
        <v>0</v>
      </c>
      <c r="L70" s="133">
        <v>0</v>
      </c>
      <c r="M70" s="133">
        <v>1</v>
      </c>
      <c r="O70" s="240"/>
    </row>
    <row r="71" spans="1:15" ht="13.5">
      <c r="A71" s="240"/>
      <c r="B71" s="3"/>
      <c r="C71" s="4"/>
      <c r="O71" s="240"/>
    </row>
    <row r="72" spans="1:15" ht="13.5">
      <c r="A72" s="240"/>
      <c r="B72" s="3"/>
      <c r="C72" s="1" t="s">
        <v>45</v>
      </c>
      <c r="D72" s="1" t="s">
        <v>48</v>
      </c>
      <c r="E72" s="1" t="s">
        <v>49</v>
      </c>
      <c r="F72" s="1" t="s">
        <v>5</v>
      </c>
      <c r="G72" s="1" t="s">
        <v>7</v>
      </c>
      <c r="H72" s="1" t="s">
        <v>9</v>
      </c>
      <c r="I72" s="1" t="s">
        <v>13</v>
      </c>
      <c r="J72" s="1" t="s">
        <v>46</v>
      </c>
      <c r="K72" s="1" t="s">
        <v>47</v>
      </c>
      <c r="L72" s="1" t="s">
        <v>52</v>
      </c>
      <c r="O72" s="240"/>
    </row>
    <row r="73" spans="1:15" ht="13.5">
      <c r="A73" s="240"/>
      <c r="B73" s="3"/>
      <c r="C73" s="4" t="s">
        <v>120</v>
      </c>
      <c r="D73" s="133">
        <v>5</v>
      </c>
      <c r="E73" s="133">
        <v>64</v>
      </c>
      <c r="F73" s="133">
        <v>17</v>
      </c>
      <c r="G73" s="133">
        <v>2</v>
      </c>
      <c r="H73" s="133">
        <v>0</v>
      </c>
      <c r="I73" s="133">
        <v>2</v>
      </c>
      <c r="J73" s="133">
        <v>1</v>
      </c>
      <c r="K73" s="133">
        <v>1</v>
      </c>
      <c r="L73" s="133">
        <v>0</v>
      </c>
      <c r="O73" s="240"/>
    </row>
    <row r="74" spans="1:15" ht="13.5">
      <c r="A74" s="240"/>
      <c r="B74" s="3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0"/>
    </row>
    <row r="75" spans="1:15" ht="9" customHeight="1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</row>
    <row r="76" spans="1:15" ht="14.25" thickBot="1">
      <c r="A76" s="240"/>
      <c r="B76" t="s">
        <v>124</v>
      </c>
      <c r="O76" s="240"/>
    </row>
    <row r="77" spans="1:15" ht="24.75" customHeight="1">
      <c r="A77" s="240"/>
      <c r="C77" s="5"/>
      <c r="D77" s="6">
        <v>1</v>
      </c>
      <c r="E77" s="6">
        <v>2</v>
      </c>
      <c r="F77" s="6">
        <v>3</v>
      </c>
      <c r="G77" s="6">
        <v>4</v>
      </c>
      <c r="H77" s="6">
        <v>5</v>
      </c>
      <c r="I77" s="6">
        <v>6</v>
      </c>
      <c r="J77" s="6">
        <v>7</v>
      </c>
      <c r="K77" s="7" t="s">
        <v>0</v>
      </c>
      <c r="L77" s="2"/>
      <c r="O77" s="240"/>
    </row>
    <row r="78" spans="1:15" ht="24.75" customHeight="1">
      <c r="A78" s="240"/>
      <c r="C78" s="54" t="s">
        <v>60</v>
      </c>
      <c r="D78" s="8">
        <v>0</v>
      </c>
      <c r="E78" s="8">
        <v>0</v>
      </c>
      <c r="F78" s="8">
        <v>0</v>
      </c>
      <c r="G78" s="8">
        <v>0</v>
      </c>
      <c r="H78" s="8">
        <v>3</v>
      </c>
      <c r="I78" s="8">
        <v>0</v>
      </c>
      <c r="J78" s="8">
        <v>5</v>
      </c>
      <c r="K78" s="9">
        <v>8</v>
      </c>
      <c r="L78" s="2"/>
      <c r="O78" s="240"/>
    </row>
    <row r="79" spans="1:15" ht="24.75" customHeight="1" thickBot="1">
      <c r="A79" s="240"/>
      <c r="C79" s="55" t="s">
        <v>128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1</v>
      </c>
      <c r="J79" s="10">
        <v>0</v>
      </c>
      <c r="K79" s="11">
        <v>1</v>
      </c>
      <c r="L79" s="2"/>
      <c r="O79" s="240"/>
    </row>
    <row r="80" spans="1:15" ht="13.5">
      <c r="A80" s="240"/>
      <c r="O80" s="240"/>
    </row>
    <row r="81" spans="1:15" ht="13.5">
      <c r="A81" s="240"/>
      <c r="C81" t="s">
        <v>3</v>
      </c>
      <c r="D81" t="s">
        <v>111</v>
      </c>
      <c r="O81" s="240"/>
    </row>
    <row r="82" spans="1:15" ht="13.5">
      <c r="A82" s="240"/>
      <c r="C82" t="s">
        <v>125</v>
      </c>
      <c r="D82" t="s">
        <v>126</v>
      </c>
      <c r="O82" s="240"/>
    </row>
    <row r="83" spans="1:15" ht="13.5">
      <c r="A83" s="240"/>
      <c r="C83" t="s">
        <v>2</v>
      </c>
      <c r="D83" t="s">
        <v>61</v>
      </c>
      <c r="O83" s="240"/>
    </row>
    <row r="84" spans="1:15" ht="13.5">
      <c r="A84" s="240"/>
      <c r="O84" s="240"/>
    </row>
    <row r="85" spans="1:15" ht="13.5">
      <c r="A85" s="240"/>
      <c r="C85" s="1" t="s">
        <v>4</v>
      </c>
      <c r="D85" s="1" t="s">
        <v>5</v>
      </c>
      <c r="E85" s="1" t="s">
        <v>6</v>
      </c>
      <c r="F85" s="1" t="s">
        <v>7</v>
      </c>
      <c r="G85" s="1" t="s">
        <v>8</v>
      </c>
      <c r="H85" s="1" t="s">
        <v>11</v>
      </c>
      <c r="I85" s="1" t="s">
        <v>9</v>
      </c>
      <c r="J85" s="1" t="s">
        <v>13</v>
      </c>
      <c r="K85" s="1" t="s">
        <v>10</v>
      </c>
      <c r="L85" s="1" t="s">
        <v>12</v>
      </c>
      <c r="M85" s="1" t="s">
        <v>63</v>
      </c>
      <c r="N85" s="1"/>
      <c r="O85" s="240"/>
    </row>
    <row r="86" spans="1:15" ht="13.5">
      <c r="A86" s="240"/>
      <c r="B86" s="3" t="s">
        <v>112</v>
      </c>
      <c r="C86" s="132" t="s">
        <v>83</v>
      </c>
      <c r="D86" s="133">
        <v>5</v>
      </c>
      <c r="E86" s="133">
        <v>2</v>
      </c>
      <c r="F86" s="133">
        <v>0</v>
      </c>
      <c r="G86" s="133">
        <v>0</v>
      </c>
      <c r="H86" s="133">
        <v>1</v>
      </c>
      <c r="I86" s="133">
        <v>3</v>
      </c>
      <c r="J86" s="133">
        <v>0</v>
      </c>
      <c r="K86" s="133">
        <v>1</v>
      </c>
      <c r="L86" s="133">
        <v>0</v>
      </c>
      <c r="M86" s="133">
        <v>0</v>
      </c>
      <c r="N86" s="1"/>
      <c r="O86" s="240"/>
    </row>
    <row r="87" spans="1:15" ht="13.5">
      <c r="A87" s="240"/>
      <c r="B87" s="3" t="s">
        <v>97</v>
      </c>
      <c r="C87" s="132" t="s">
        <v>84</v>
      </c>
      <c r="D87" s="133">
        <v>5</v>
      </c>
      <c r="E87" s="133">
        <v>4</v>
      </c>
      <c r="F87" s="133">
        <v>0</v>
      </c>
      <c r="G87" s="133">
        <v>1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1</v>
      </c>
      <c r="O87" s="240"/>
    </row>
    <row r="88" spans="1:15" ht="13.5">
      <c r="A88" s="240"/>
      <c r="B88" s="3" t="s">
        <v>113</v>
      </c>
      <c r="C88" s="132" t="s">
        <v>85</v>
      </c>
      <c r="D88" s="133">
        <v>5</v>
      </c>
      <c r="E88" s="133">
        <v>3</v>
      </c>
      <c r="F88" s="133">
        <v>0</v>
      </c>
      <c r="G88" s="133">
        <v>1</v>
      </c>
      <c r="H88" s="133">
        <v>1</v>
      </c>
      <c r="I88" s="133">
        <v>2</v>
      </c>
      <c r="J88" s="133">
        <v>0</v>
      </c>
      <c r="K88" s="133">
        <v>0</v>
      </c>
      <c r="L88" s="133">
        <v>0</v>
      </c>
      <c r="M88" s="133">
        <v>0</v>
      </c>
      <c r="O88" s="240"/>
    </row>
    <row r="89" spans="1:15" ht="13.5">
      <c r="A89" s="240"/>
      <c r="B89" s="3" t="s">
        <v>114</v>
      </c>
      <c r="C89" s="132" t="s">
        <v>86</v>
      </c>
      <c r="D89" s="133">
        <v>5</v>
      </c>
      <c r="E89" s="133">
        <v>5</v>
      </c>
      <c r="F89" s="133">
        <v>2</v>
      </c>
      <c r="G89" s="133">
        <v>0</v>
      </c>
      <c r="H89" s="133">
        <v>1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O89" s="240"/>
    </row>
    <row r="90" spans="1:15" ht="13.5">
      <c r="A90" s="240"/>
      <c r="B90" s="3" t="s">
        <v>115</v>
      </c>
      <c r="C90" s="132" t="s">
        <v>116</v>
      </c>
      <c r="D90" s="133">
        <v>4</v>
      </c>
      <c r="E90" s="133">
        <v>2</v>
      </c>
      <c r="F90" s="133">
        <v>0</v>
      </c>
      <c r="G90" s="133">
        <v>1</v>
      </c>
      <c r="H90" s="133">
        <v>0</v>
      </c>
      <c r="I90" s="133">
        <v>1</v>
      </c>
      <c r="J90" s="133">
        <v>0</v>
      </c>
      <c r="K90" s="133">
        <v>0</v>
      </c>
      <c r="L90" s="133">
        <v>0</v>
      </c>
      <c r="M90" s="133">
        <v>1</v>
      </c>
      <c r="O90" s="240"/>
    </row>
    <row r="91" spans="1:15" ht="13.5">
      <c r="A91" s="240"/>
      <c r="B91" s="3" t="s">
        <v>117</v>
      </c>
      <c r="C91" s="132" t="s">
        <v>118</v>
      </c>
      <c r="D91" s="133">
        <v>4</v>
      </c>
      <c r="E91" s="133">
        <v>4</v>
      </c>
      <c r="F91" s="133">
        <v>2</v>
      </c>
      <c r="G91" s="133">
        <v>1</v>
      </c>
      <c r="H91" s="133">
        <v>0</v>
      </c>
      <c r="I91" s="133">
        <v>0</v>
      </c>
      <c r="J91" s="133">
        <v>1</v>
      </c>
      <c r="K91" s="133">
        <v>0</v>
      </c>
      <c r="L91" s="133">
        <v>0</v>
      </c>
      <c r="M91" s="133">
        <v>0</v>
      </c>
      <c r="O91" s="240"/>
    </row>
    <row r="92" spans="1:15" ht="13.5">
      <c r="A92" s="240"/>
      <c r="B92" s="3" t="s">
        <v>117</v>
      </c>
      <c r="C92" s="132" t="s">
        <v>127</v>
      </c>
      <c r="D92" s="133">
        <v>0</v>
      </c>
      <c r="E92" s="133">
        <v>0</v>
      </c>
      <c r="F92" s="133">
        <v>0</v>
      </c>
      <c r="G92" s="133">
        <v>0</v>
      </c>
      <c r="H92" s="133">
        <v>1</v>
      </c>
      <c r="I92" s="133">
        <v>0</v>
      </c>
      <c r="J92" s="133">
        <v>0</v>
      </c>
      <c r="K92" s="133">
        <v>0</v>
      </c>
      <c r="L92" s="133">
        <v>0</v>
      </c>
      <c r="M92" s="133">
        <v>0</v>
      </c>
      <c r="O92" s="240"/>
    </row>
    <row r="93" spans="1:15" ht="13.5">
      <c r="A93" s="240"/>
      <c r="B93" s="3" t="s">
        <v>104</v>
      </c>
      <c r="C93" s="132" t="s">
        <v>91</v>
      </c>
      <c r="D93" s="133">
        <v>4</v>
      </c>
      <c r="E93" s="133">
        <v>2</v>
      </c>
      <c r="F93" s="133">
        <v>0</v>
      </c>
      <c r="G93" s="133">
        <v>0</v>
      </c>
      <c r="H93" s="133">
        <v>1</v>
      </c>
      <c r="I93" s="133">
        <v>2</v>
      </c>
      <c r="J93" s="133">
        <v>0</v>
      </c>
      <c r="K93" s="133">
        <v>1</v>
      </c>
      <c r="L93" s="133">
        <v>0</v>
      </c>
      <c r="M93" s="133">
        <v>0</v>
      </c>
      <c r="O93" s="240"/>
    </row>
    <row r="94" spans="1:15" ht="13.5">
      <c r="A94" s="240"/>
      <c r="B94" s="3" t="s">
        <v>105</v>
      </c>
      <c r="C94" s="132" t="s">
        <v>92</v>
      </c>
      <c r="D94" s="133">
        <v>4</v>
      </c>
      <c r="E94" s="133">
        <v>1</v>
      </c>
      <c r="F94" s="133">
        <v>0</v>
      </c>
      <c r="G94" s="133">
        <v>0</v>
      </c>
      <c r="H94" s="133">
        <v>2</v>
      </c>
      <c r="I94" s="133">
        <v>3</v>
      </c>
      <c r="J94" s="133">
        <v>0</v>
      </c>
      <c r="K94" s="133">
        <v>0</v>
      </c>
      <c r="L94" s="133">
        <v>0</v>
      </c>
      <c r="M94" s="133">
        <v>0</v>
      </c>
      <c r="O94" s="240"/>
    </row>
    <row r="95" spans="1:15" ht="13.5">
      <c r="A95" s="240"/>
      <c r="B95" s="3" t="s">
        <v>119</v>
      </c>
      <c r="C95" s="132" t="s">
        <v>94</v>
      </c>
      <c r="D95" s="133">
        <v>4</v>
      </c>
      <c r="E95" s="133">
        <v>2</v>
      </c>
      <c r="F95" s="133">
        <v>1</v>
      </c>
      <c r="G95" s="133">
        <v>1</v>
      </c>
      <c r="H95" s="133">
        <v>1</v>
      </c>
      <c r="I95" s="133">
        <v>1</v>
      </c>
      <c r="J95" s="133">
        <v>0</v>
      </c>
      <c r="K95" s="133">
        <v>0</v>
      </c>
      <c r="L95" s="133">
        <v>0</v>
      </c>
      <c r="M95" s="133">
        <v>1</v>
      </c>
      <c r="O95" s="240"/>
    </row>
    <row r="96" spans="1:15" ht="13.5">
      <c r="A96" s="240"/>
      <c r="B96" s="3"/>
      <c r="C96" s="4"/>
      <c r="O96" s="240"/>
    </row>
    <row r="97" spans="1:15" ht="13.5">
      <c r="A97" s="240"/>
      <c r="B97" s="3"/>
      <c r="C97" s="1" t="s">
        <v>45</v>
      </c>
      <c r="D97" s="1" t="s">
        <v>48</v>
      </c>
      <c r="E97" s="1" t="s">
        <v>49</v>
      </c>
      <c r="F97" s="1" t="s">
        <v>5</v>
      </c>
      <c r="G97" s="1" t="s">
        <v>7</v>
      </c>
      <c r="H97" s="1" t="s">
        <v>9</v>
      </c>
      <c r="I97" s="1" t="s">
        <v>13</v>
      </c>
      <c r="J97" s="1" t="s">
        <v>46</v>
      </c>
      <c r="K97" s="1" t="s">
        <v>47</v>
      </c>
      <c r="L97" s="1" t="s">
        <v>52</v>
      </c>
      <c r="O97" s="240"/>
    </row>
    <row r="98" spans="1:15" ht="13.5">
      <c r="A98" s="240"/>
      <c r="B98" s="3"/>
      <c r="C98" s="4" t="s">
        <v>120</v>
      </c>
      <c r="D98" s="133">
        <v>7</v>
      </c>
      <c r="E98" s="133">
        <v>83</v>
      </c>
      <c r="F98" s="133">
        <v>25</v>
      </c>
      <c r="G98" s="133">
        <v>5</v>
      </c>
      <c r="H98" s="133">
        <v>1</v>
      </c>
      <c r="I98" s="133">
        <v>2</v>
      </c>
      <c r="J98" s="133">
        <v>1</v>
      </c>
      <c r="K98" s="133">
        <v>1</v>
      </c>
      <c r="L98" s="133">
        <v>0</v>
      </c>
      <c r="O98" s="240"/>
    </row>
    <row r="99" spans="1:15" ht="13.5">
      <c r="A99" s="240"/>
      <c r="B99" s="3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0"/>
    </row>
    <row r="100" spans="1:15" ht="9" customHeight="1">
      <c r="A100" s="240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</row>
    <row r="101" spans="1:15" ht="14.25" thickBot="1">
      <c r="A101" s="240"/>
      <c r="B101" t="s">
        <v>130</v>
      </c>
      <c r="O101" s="240"/>
    </row>
    <row r="102" spans="1:15" ht="24.75" customHeight="1">
      <c r="A102" s="240"/>
      <c r="C102" s="5"/>
      <c r="D102" s="6">
        <v>1</v>
      </c>
      <c r="E102" s="6">
        <v>2</v>
      </c>
      <c r="F102" s="6">
        <v>3</v>
      </c>
      <c r="G102" s="6">
        <v>4</v>
      </c>
      <c r="H102" s="6">
        <v>5</v>
      </c>
      <c r="I102" s="6">
        <v>6</v>
      </c>
      <c r="J102" s="6">
        <v>7</v>
      </c>
      <c r="K102" s="7" t="s">
        <v>0</v>
      </c>
      <c r="L102" s="2"/>
      <c r="O102" s="240"/>
    </row>
    <row r="103" spans="1:15" ht="24.75" customHeight="1">
      <c r="A103" s="240"/>
      <c r="C103" s="54" t="s">
        <v>131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9">
        <v>0</v>
      </c>
      <c r="L103" s="2"/>
      <c r="O103" s="240"/>
    </row>
    <row r="104" spans="1:15" ht="24.75" customHeight="1" thickBot="1">
      <c r="A104" s="240"/>
      <c r="C104" s="55" t="s">
        <v>60</v>
      </c>
      <c r="D104" s="10">
        <v>0</v>
      </c>
      <c r="E104" s="10">
        <v>0</v>
      </c>
      <c r="F104" s="10">
        <v>2</v>
      </c>
      <c r="G104" s="10">
        <v>0</v>
      </c>
      <c r="H104" s="10">
        <v>2</v>
      </c>
      <c r="I104" s="10">
        <v>1</v>
      </c>
      <c r="J104" s="10" t="s">
        <v>81</v>
      </c>
      <c r="K104" s="11">
        <v>5</v>
      </c>
      <c r="L104" s="2"/>
      <c r="O104" s="240"/>
    </row>
    <row r="105" spans="1:15" ht="13.5">
      <c r="A105" s="240"/>
      <c r="O105" s="240"/>
    </row>
    <row r="106" spans="1:15" ht="13.5">
      <c r="A106" s="240"/>
      <c r="C106" t="s">
        <v>3</v>
      </c>
      <c r="D106" t="s">
        <v>111</v>
      </c>
      <c r="O106" s="240"/>
    </row>
    <row r="107" spans="1:15" ht="13.5">
      <c r="A107" s="240"/>
      <c r="O107" s="240"/>
    </row>
    <row r="108" spans="1:15" ht="13.5">
      <c r="A108" s="240"/>
      <c r="C108" s="1" t="s">
        <v>4</v>
      </c>
      <c r="D108" s="1" t="s">
        <v>5</v>
      </c>
      <c r="E108" s="1" t="s">
        <v>6</v>
      </c>
      <c r="F108" s="1" t="s">
        <v>7</v>
      </c>
      <c r="G108" s="1" t="s">
        <v>8</v>
      </c>
      <c r="H108" s="1" t="s">
        <v>11</v>
      </c>
      <c r="I108" s="1" t="s">
        <v>9</v>
      </c>
      <c r="J108" s="1" t="s">
        <v>13</v>
      </c>
      <c r="K108" s="1" t="s">
        <v>10</v>
      </c>
      <c r="L108" s="1" t="s">
        <v>12</v>
      </c>
      <c r="M108" s="1" t="s">
        <v>63</v>
      </c>
      <c r="N108" s="1"/>
      <c r="O108" s="240"/>
    </row>
    <row r="109" spans="1:15" ht="13.5">
      <c r="A109" s="240"/>
      <c r="B109" s="3" t="s">
        <v>112</v>
      </c>
      <c r="C109" s="132" t="s">
        <v>83</v>
      </c>
      <c r="D109" s="133">
        <v>4</v>
      </c>
      <c r="E109" s="133">
        <v>3</v>
      </c>
      <c r="F109" s="133">
        <v>0</v>
      </c>
      <c r="G109" s="133">
        <v>0</v>
      </c>
      <c r="H109" s="133">
        <v>0</v>
      </c>
      <c r="I109" s="133">
        <v>1</v>
      </c>
      <c r="J109" s="133">
        <v>0</v>
      </c>
      <c r="K109" s="133">
        <v>1</v>
      </c>
      <c r="L109" s="133">
        <v>0</v>
      </c>
      <c r="M109" s="133">
        <v>0</v>
      </c>
      <c r="N109" s="1"/>
      <c r="O109" s="240"/>
    </row>
    <row r="110" spans="1:15" ht="13.5">
      <c r="A110" s="240"/>
      <c r="B110" s="3" t="s">
        <v>97</v>
      </c>
      <c r="C110" s="132" t="s">
        <v>84</v>
      </c>
      <c r="D110" s="133">
        <v>4</v>
      </c>
      <c r="E110" s="133">
        <v>1</v>
      </c>
      <c r="F110" s="133">
        <v>0</v>
      </c>
      <c r="G110" s="133">
        <v>0</v>
      </c>
      <c r="H110" s="133">
        <v>2</v>
      </c>
      <c r="I110" s="133">
        <v>3</v>
      </c>
      <c r="J110" s="133">
        <v>0</v>
      </c>
      <c r="K110" s="133">
        <v>1</v>
      </c>
      <c r="L110" s="133">
        <v>0</v>
      </c>
      <c r="M110" s="133">
        <v>0</v>
      </c>
      <c r="O110" s="240"/>
    </row>
    <row r="111" spans="1:15" ht="13.5">
      <c r="A111" s="240"/>
      <c r="B111" s="3" t="s">
        <v>113</v>
      </c>
      <c r="C111" s="132" t="s">
        <v>85</v>
      </c>
      <c r="D111" s="133">
        <v>4</v>
      </c>
      <c r="E111" s="133">
        <v>4</v>
      </c>
      <c r="F111" s="133">
        <v>2</v>
      </c>
      <c r="G111" s="133">
        <v>0</v>
      </c>
      <c r="H111" s="133">
        <v>2</v>
      </c>
      <c r="I111" s="133">
        <v>0</v>
      </c>
      <c r="J111" s="133">
        <v>0</v>
      </c>
      <c r="K111" s="133">
        <v>0</v>
      </c>
      <c r="L111" s="133">
        <v>0</v>
      </c>
      <c r="M111" s="133">
        <v>0</v>
      </c>
      <c r="O111" s="240"/>
    </row>
    <row r="112" spans="1:15" ht="13.5">
      <c r="A112" s="240"/>
      <c r="B112" s="3" t="s">
        <v>114</v>
      </c>
      <c r="C112" s="132" t="s">
        <v>86</v>
      </c>
      <c r="D112" s="133">
        <v>4</v>
      </c>
      <c r="E112" s="133">
        <v>3</v>
      </c>
      <c r="F112" s="133">
        <v>0</v>
      </c>
      <c r="G112" s="133">
        <v>0</v>
      </c>
      <c r="H112" s="133">
        <v>0</v>
      </c>
      <c r="I112" s="133">
        <v>1</v>
      </c>
      <c r="J112" s="133">
        <v>0</v>
      </c>
      <c r="K112" s="133">
        <v>0</v>
      </c>
      <c r="L112" s="133">
        <v>0</v>
      </c>
      <c r="M112" s="133">
        <v>0</v>
      </c>
      <c r="O112" s="240"/>
    </row>
    <row r="113" spans="1:15" ht="13.5">
      <c r="A113" s="240"/>
      <c r="B113" s="3" t="s">
        <v>115</v>
      </c>
      <c r="C113" s="132" t="s">
        <v>116</v>
      </c>
      <c r="D113" s="133">
        <v>4</v>
      </c>
      <c r="E113" s="133">
        <v>3</v>
      </c>
      <c r="F113" s="133">
        <v>0</v>
      </c>
      <c r="G113" s="133">
        <v>0</v>
      </c>
      <c r="H113" s="133">
        <v>1</v>
      </c>
      <c r="I113" s="133">
        <v>1</v>
      </c>
      <c r="J113" s="133">
        <v>0</v>
      </c>
      <c r="K113" s="133">
        <v>0</v>
      </c>
      <c r="L113" s="133">
        <v>0</v>
      </c>
      <c r="M113" s="133">
        <v>0</v>
      </c>
      <c r="O113" s="240"/>
    </row>
    <row r="114" spans="1:15" ht="13.5">
      <c r="A114" s="240"/>
      <c r="B114" s="3" t="s">
        <v>117</v>
      </c>
      <c r="C114" s="132" t="s">
        <v>118</v>
      </c>
      <c r="D114" s="133">
        <v>4</v>
      </c>
      <c r="E114" s="133">
        <v>1</v>
      </c>
      <c r="F114" s="133">
        <v>1</v>
      </c>
      <c r="G114" s="133">
        <v>2</v>
      </c>
      <c r="H114" s="133">
        <v>0</v>
      </c>
      <c r="I114" s="133">
        <v>3</v>
      </c>
      <c r="J114" s="133">
        <v>0</v>
      </c>
      <c r="K114" s="133">
        <v>0</v>
      </c>
      <c r="L114" s="133">
        <v>0</v>
      </c>
      <c r="M114" s="133">
        <v>0</v>
      </c>
      <c r="O114" s="240"/>
    </row>
    <row r="115" spans="1:15" ht="13.5">
      <c r="A115" s="240"/>
      <c r="B115" s="3" t="s">
        <v>104</v>
      </c>
      <c r="C115" s="132" t="s">
        <v>91</v>
      </c>
      <c r="D115" s="133">
        <v>4</v>
      </c>
      <c r="E115" s="133">
        <v>2</v>
      </c>
      <c r="F115" s="133">
        <v>1</v>
      </c>
      <c r="G115" s="133">
        <v>2</v>
      </c>
      <c r="H115" s="133">
        <v>0</v>
      </c>
      <c r="I115" s="133">
        <v>2</v>
      </c>
      <c r="J115" s="133">
        <v>0</v>
      </c>
      <c r="K115" s="133">
        <v>0</v>
      </c>
      <c r="L115" s="133">
        <v>0</v>
      </c>
      <c r="M115" s="133">
        <v>0</v>
      </c>
      <c r="O115" s="240"/>
    </row>
    <row r="116" spans="1:15" ht="13.5">
      <c r="A116" s="240"/>
      <c r="B116" s="3" t="s">
        <v>105</v>
      </c>
      <c r="C116" s="132" t="s">
        <v>92</v>
      </c>
      <c r="D116" s="133">
        <v>4</v>
      </c>
      <c r="E116" s="133">
        <v>3</v>
      </c>
      <c r="F116" s="133">
        <v>0</v>
      </c>
      <c r="G116" s="133">
        <v>1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1</v>
      </c>
      <c r="O116" s="240"/>
    </row>
    <row r="117" spans="1:15" ht="13.5">
      <c r="A117" s="240"/>
      <c r="B117" s="3" t="s">
        <v>119</v>
      </c>
      <c r="C117" s="132" t="s">
        <v>94</v>
      </c>
      <c r="D117" s="133">
        <v>3</v>
      </c>
      <c r="E117" s="133">
        <v>2</v>
      </c>
      <c r="F117" s="133">
        <v>0</v>
      </c>
      <c r="G117" s="133">
        <v>0</v>
      </c>
      <c r="H117" s="133">
        <v>0</v>
      </c>
      <c r="I117" s="133">
        <v>1</v>
      </c>
      <c r="J117" s="133">
        <v>0</v>
      </c>
      <c r="K117" s="133">
        <v>0</v>
      </c>
      <c r="L117" s="133">
        <v>0</v>
      </c>
      <c r="M117" s="133">
        <v>0</v>
      </c>
      <c r="O117" s="240"/>
    </row>
    <row r="118" spans="1:15" ht="13.5">
      <c r="A118" s="240"/>
      <c r="B118" s="3"/>
      <c r="C118" s="4"/>
      <c r="O118" s="240"/>
    </row>
    <row r="119" spans="1:15" ht="13.5">
      <c r="A119" s="240"/>
      <c r="B119" s="3"/>
      <c r="C119" s="1" t="s">
        <v>45</v>
      </c>
      <c r="D119" s="1" t="s">
        <v>48</v>
      </c>
      <c r="E119" s="1" t="s">
        <v>49</v>
      </c>
      <c r="F119" s="1" t="s">
        <v>5</v>
      </c>
      <c r="G119" s="1" t="s">
        <v>7</v>
      </c>
      <c r="H119" s="1" t="s">
        <v>9</v>
      </c>
      <c r="I119" s="1" t="s">
        <v>13</v>
      </c>
      <c r="J119" s="1" t="s">
        <v>46</v>
      </c>
      <c r="K119" s="1" t="s">
        <v>47</v>
      </c>
      <c r="L119" s="1" t="s">
        <v>52</v>
      </c>
      <c r="O119" s="240"/>
    </row>
    <row r="120" spans="1:15" ht="13.5">
      <c r="A120" s="240"/>
      <c r="B120" s="3"/>
      <c r="C120" s="4" t="s">
        <v>120</v>
      </c>
      <c r="D120" s="133">
        <v>7</v>
      </c>
      <c r="E120" s="133">
        <v>95</v>
      </c>
      <c r="F120" s="133">
        <v>24</v>
      </c>
      <c r="G120" s="133">
        <v>2</v>
      </c>
      <c r="H120" s="133">
        <v>2</v>
      </c>
      <c r="I120" s="133">
        <v>2</v>
      </c>
      <c r="J120" s="133">
        <v>0</v>
      </c>
      <c r="K120" s="133">
        <v>0</v>
      </c>
      <c r="L120" s="133">
        <v>0</v>
      </c>
      <c r="O120" s="240"/>
    </row>
    <row r="121" spans="1:15" ht="13.5">
      <c r="A121" s="240"/>
      <c r="B121" s="3"/>
      <c r="C121" s="4"/>
      <c r="O121" s="240"/>
    </row>
    <row r="122" spans="1:19" ht="9" customHeight="1" thickBot="1">
      <c r="A122" s="240"/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</row>
    <row r="123" spans="1:22" ht="13.5" customHeight="1" thickBot="1">
      <c r="A123" s="52"/>
      <c r="B123" t="s">
        <v>62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241" t="s">
        <v>513</v>
      </c>
      <c r="U123" s="242"/>
      <c r="V123" s="243"/>
    </row>
    <row r="124" spans="2:22" ht="13.5">
      <c r="B124" s="56" t="s">
        <v>14</v>
      </c>
      <c r="C124" s="13" t="s">
        <v>35</v>
      </c>
      <c r="D124" s="13" t="s">
        <v>55</v>
      </c>
      <c r="E124" s="13" t="s">
        <v>5</v>
      </c>
      <c r="F124" s="13" t="s">
        <v>6</v>
      </c>
      <c r="G124" s="13" t="s">
        <v>7</v>
      </c>
      <c r="H124" s="13" t="s">
        <v>8</v>
      </c>
      <c r="I124" s="13" t="s">
        <v>11</v>
      </c>
      <c r="J124" s="13" t="s">
        <v>9</v>
      </c>
      <c r="K124" s="13" t="s">
        <v>13</v>
      </c>
      <c r="L124" s="13" t="s">
        <v>10</v>
      </c>
      <c r="M124" s="27" t="s">
        <v>12</v>
      </c>
      <c r="N124" s="27" t="s">
        <v>63</v>
      </c>
      <c r="O124" s="137"/>
      <c r="P124" s="13" t="s">
        <v>36</v>
      </c>
      <c r="Q124" s="13" t="s">
        <v>1</v>
      </c>
      <c r="R124" s="13" t="s">
        <v>37</v>
      </c>
      <c r="S124" s="14" t="s">
        <v>38</v>
      </c>
      <c r="T124" s="174" t="s">
        <v>6</v>
      </c>
      <c r="U124" s="27" t="s">
        <v>7</v>
      </c>
      <c r="V124" s="28" t="s">
        <v>36</v>
      </c>
    </row>
    <row r="125" spans="2:22" ht="13.5">
      <c r="B125" s="15">
        <v>1</v>
      </c>
      <c r="C125" s="16" t="s">
        <v>15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38"/>
      <c r="P125" s="24">
        <v>0</v>
      </c>
      <c r="Q125" s="17">
        <v>0</v>
      </c>
      <c r="R125" s="17">
        <v>0</v>
      </c>
      <c r="S125" s="23">
        <v>0</v>
      </c>
      <c r="T125" s="102">
        <v>0</v>
      </c>
      <c r="U125" s="96">
        <v>0</v>
      </c>
      <c r="V125" s="29">
        <v>0</v>
      </c>
    </row>
    <row r="126" spans="2:22" ht="13.5">
      <c r="B126" s="15">
        <v>2</v>
      </c>
      <c r="C126" s="16" t="s">
        <v>16</v>
      </c>
      <c r="D126" s="17">
        <v>5</v>
      </c>
      <c r="E126" s="17">
        <f>D94+D69+D46+D20+D116</f>
        <v>15</v>
      </c>
      <c r="F126" s="17">
        <f aca="true" t="shared" si="0" ref="F126:N126">E94+E69+E46+E20+E116</f>
        <v>11</v>
      </c>
      <c r="G126" s="17">
        <f t="shared" si="0"/>
        <v>4</v>
      </c>
      <c r="H126" s="17">
        <f t="shared" si="0"/>
        <v>4</v>
      </c>
      <c r="I126" s="17">
        <f t="shared" si="0"/>
        <v>4</v>
      </c>
      <c r="J126" s="17">
        <f t="shared" si="0"/>
        <v>3</v>
      </c>
      <c r="K126" s="17">
        <f t="shared" si="0"/>
        <v>1</v>
      </c>
      <c r="L126" s="17">
        <f t="shared" si="0"/>
        <v>2</v>
      </c>
      <c r="M126" s="17">
        <f t="shared" si="0"/>
        <v>0</v>
      </c>
      <c r="N126" s="17">
        <f t="shared" si="0"/>
        <v>1</v>
      </c>
      <c r="O126" s="138"/>
      <c r="P126" s="24">
        <f>G126/F126</f>
        <v>0.36363636363636365</v>
      </c>
      <c r="Q126" s="17">
        <v>0</v>
      </c>
      <c r="R126" s="17">
        <v>0</v>
      </c>
      <c r="S126" s="23">
        <v>0</v>
      </c>
      <c r="T126" s="102">
        <v>6</v>
      </c>
      <c r="U126" s="96">
        <v>2</v>
      </c>
      <c r="V126" s="29">
        <f>U126/T126</f>
        <v>0.3333333333333333</v>
      </c>
    </row>
    <row r="127" spans="2:22" ht="13.5">
      <c r="B127" s="15">
        <v>3</v>
      </c>
      <c r="C127" s="16" t="s">
        <v>31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38"/>
      <c r="P127" s="24">
        <v>0</v>
      </c>
      <c r="Q127" s="17">
        <v>0</v>
      </c>
      <c r="R127" s="17">
        <v>0</v>
      </c>
      <c r="S127" s="23">
        <v>0</v>
      </c>
      <c r="T127" s="102">
        <v>0</v>
      </c>
      <c r="U127" s="96">
        <v>0</v>
      </c>
      <c r="V127" s="29">
        <v>0</v>
      </c>
    </row>
    <row r="128" spans="2:22" ht="13.5">
      <c r="B128" s="15">
        <v>4</v>
      </c>
      <c r="C128" s="16" t="s">
        <v>17</v>
      </c>
      <c r="D128" s="17">
        <v>3</v>
      </c>
      <c r="E128" s="17">
        <f>D92+D44+D16</f>
        <v>2</v>
      </c>
      <c r="F128" s="17">
        <f aca="true" t="shared" si="1" ref="F128:N128">E92+E44+E16</f>
        <v>1</v>
      </c>
      <c r="G128" s="17">
        <f t="shared" si="1"/>
        <v>0</v>
      </c>
      <c r="H128" s="17">
        <f t="shared" si="1"/>
        <v>1</v>
      </c>
      <c r="I128" s="17">
        <f t="shared" si="1"/>
        <v>1</v>
      </c>
      <c r="J128" s="17">
        <f t="shared" si="1"/>
        <v>0</v>
      </c>
      <c r="K128" s="17">
        <f t="shared" si="1"/>
        <v>0</v>
      </c>
      <c r="L128" s="17">
        <f t="shared" si="1"/>
        <v>0</v>
      </c>
      <c r="M128" s="17">
        <f t="shared" si="1"/>
        <v>0</v>
      </c>
      <c r="N128" s="17">
        <f t="shared" si="1"/>
        <v>1</v>
      </c>
      <c r="O128" s="138"/>
      <c r="P128" s="24">
        <f aca="true" t="shared" si="2" ref="P128:P142">G128/F128</f>
        <v>0</v>
      </c>
      <c r="Q128" s="17">
        <v>0</v>
      </c>
      <c r="R128" s="17">
        <v>0</v>
      </c>
      <c r="S128" s="23">
        <v>0</v>
      </c>
      <c r="T128" s="102">
        <v>1</v>
      </c>
      <c r="U128" s="96">
        <v>0</v>
      </c>
      <c r="V128" s="29">
        <f aca="true" t="shared" si="3" ref="V128:V142">U128/T128</f>
        <v>0</v>
      </c>
    </row>
    <row r="129" spans="2:22" ht="13.5">
      <c r="B129" s="15">
        <v>5</v>
      </c>
      <c r="C129" s="16" t="s">
        <v>32</v>
      </c>
      <c r="D129" s="17">
        <v>1</v>
      </c>
      <c r="E129" s="17">
        <f>D21</f>
        <v>1</v>
      </c>
      <c r="F129" s="17">
        <f aca="true" t="shared" si="4" ref="F129:N129">E21</f>
        <v>0</v>
      </c>
      <c r="G129" s="17">
        <f t="shared" si="4"/>
        <v>0</v>
      </c>
      <c r="H129" s="17">
        <f t="shared" si="4"/>
        <v>0</v>
      </c>
      <c r="I129" s="17">
        <f t="shared" si="4"/>
        <v>0</v>
      </c>
      <c r="J129" s="17">
        <f t="shared" si="4"/>
        <v>1</v>
      </c>
      <c r="K129" s="17">
        <f t="shared" si="4"/>
        <v>0</v>
      </c>
      <c r="L129" s="17">
        <f t="shared" si="4"/>
        <v>0</v>
      </c>
      <c r="M129" s="17">
        <f t="shared" si="4"/>
        <v>0</v>
      </c>
      <c r="N129" s="17">
        <f t="shared" si="4"/>
        <v>0</v>
      </c>
      <c r="O129" s="138"/>
      <c r="P129" s="24">
        <v>0</v>
      </c>
      <c r="Q129" s="17">
        <v>0</v>
      </c>
      <c r="R129" s="17">
        <v>0</v>
      </c>
      <c r="S129" s="23">
        <v>0</v>
      </c>
      <c r="T129" s="102">
        <v>0</v>
      </c>
      <c r="U129" s="96">
        <v>0</v>
      </c>
      <c r="V129" s="29">
        <v>0</v>
      </c>
    </row>
    <row r="130" spans="2:22" ht="13.5">
      <c r="B130" s="15">
        <v>6</v>
      </c>
      <c r="C130" s="16" t="s">
        <v>77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38"/>
      <c r="P130" s="24">
        <v>0</v>
      </c>
      <c r="Q130" s="17">
        <v>0</v>
      </c>
      <c r="R130" s="17">
        <v>0</v>
      </c>
      <c r="S130" s="23">
        <v>0</v>
      </c>
      <c r="T130" s="102">
        <v>0</v>
      </c>
      <c r="U130" s="96">
        <v>0</v>
      </c>
      <c r="V130" s="29">
        <v>0</v>
      </c>
    </row>
    <row r="131" spans="2:22" ht="13.5">
      <c r="B131" s="15">
        <v>7</v>
      </c>
      <c r="C131" s="16" t="s">
        <v>19</v>
      </c>
      <c r="D131" s="17">
        <v>1</v>
      </c>
      <c r="E131" s="17">
        <f>D18</f>
        <v>0</v>
      </c>
      <c r="F131" s="17">
        <f aca="true" t="shared" si="5" ref="F131:N131">E18</f>
        <v>0</v>
      </c>
      <c r="G131" s="17">
        <f t="shared" si="5"/>
        <v>0</v>
      </c>
      <c r="H131" s="17">
        <f t="shared" si="5"/>
        <v>0</v>
      </c>
      <c r="I131" s="17">
        <f t="shared" si="5"/>
        <v>0</v>
      </c>
      <c r="J131" s="17">
        <f t="shared" si="5"/>
        <v>0</v>
      </c>
      <c r="K131" s="17">
        <f t="shared" si="5"/>
        <v>0</v>
      </c>
      <c r="L131" s="17">
        <f t="shared" si="5"/>
        <v>0</v>
      </c>
      <c r="M131" s="17">
        <f t="shared" si="5"/>
        <v>0</v>
      </c>
      <c r="N131" s="17">
        <f t="shared" si="5"/>
        <v>0</v>
      </c>
      <c r="O131" s="138"/>
      <c r="P131" s="24">
        <v>0</v>
      </c>
      <c r="Q131" s="17">
        <v>0</v>
      </c>
      <c r="R131" s="17">
        <v>0</v>
      </c>
      <c r="S131" s="23">
        <v>0</v>
      </c>
      <c r="T131" s="102">
        <v>0</v>
      </c>
      <c r="U131" s="96">
        <v>0</v>
      </c>
      <c r="V131" s="29">
        <v>0</v>
      </c>
    </row>
    <row r="132" spans="2:22" ht="13.5">
      <c r="B132" s="15">
        <v>8</v>
      </c>
      <c r="C132" s="16" t="s">
        <v>34</v>
      </c>
      <c r="D132" s="17">
        <v>4</v>
      </c>
      <c r="E132" s="17">
        <f>D90+D66+D42+D113</f>
        <v>14</v>
      </c>
      <c r="F132" s="17">
        <f aca="true" t="shared" si="6" ref="F132:N132">E90+E66+E42+E113</f>
        <v>11</v>
      </c>
      <c r="G132" s="17">
        <f t="shared" si="6"/>
        <v>2</v>
      </c>
      <c r="H132" s="17">
        <f t="shared" si="6"/>
        <v>2</v>
      </c>
      <c r="I132" s="17">
        <f t="shared" si="6"/>
        <v>2</v>
      </c>
      <c r="J132" s="17">
        <f t="shared" si="6"/>
        <v>2</v>
      </c>
      <c r="K132" s="17">
        <f t="shared" si="6"/>
        <v>1</v>
      </c>
      <c r="L132" s="17">
        <f t="shared" si="6"/>
        <v>2</v>
      </c>
      <c r="M132" s="17">
        <f t="shared" si="6"/>
        <v>1</v>
      </c>
      <c r="N132" s="17">
        <f t="shared" si="6"/>
        <v>1</v>
      </c>
      <c r="O132" s="138"/>
      <c r="P132" s="24">
        <f t="shared" si="2"/>
        <v>0.18181818181818182</v>
      </c>
      <c r="Q132" s="17">
        <v>0</v>
      </c>
      <c r="R132" s="17">
        <v>0</v>
      </c>
      <c r="S132" s="23">
        <v>0</v>
      </c>
      <c r="T132" s="102">
        <v>8</v>
      </c>
      <c r="U132" s="96">
        <v>2</v>
      </c>
      <c r="V132" s="29">
        <f t="shared" si="3"/>
        <v>0.25</v>
      </c>
    </row>
    <row r="133" spans="2:22" ht="13.5">
      <c r="B133" s="15">
        <v>9</v>
      </c>
      <c r="C133" s="16" t="s">
        <v>29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38"/>
      <c r="P133" s="24">
        <v>0</v>
      </c>
      <c r="Q133" s="17">
        <v>0</v>
      </c>
      <c r="R133" s="17">
        <v>0</v>
      </c>
      <c r="S133" s="23">
        <v>0</v>
      </c>
      <c r="T133" s="102">
        <v>0</v>
      </c>
      <c r="U133" s="96">
        <v>0</v>
      </c>
      <c r="V133" s="29">
        <v>0</v>
      </c>
    </row>
    <row r="134" spans="2:22" ht="13.5">
      <c r="B134" s="15">
        <v>10</v>
      </c>
      <c r="C134" s="75" t="s">
        <v>20</v>
      </c>
      <c r="D134" s="17">
        <v>5</v>
      </c>
      <c r="E134" s="17">
        <f>D13+D40+D64+D88+D111</f>
        <v>18</v>
      </c>
      <c r="F134" s="17">
        <f aca="true" t="shared" si="7" ref="F134:N134">E13+E40+E64+E88+E111</f>
        <v>14</v>
      </c>
      <c r="G134" s="17">
        <f t="shared" si="7"/>
        <v>3</v>
      </c>
      <c r="H134" s="17">
        <f t="shared" si="7"/>
        <v>1</v>
      </c>
      <c r="I134" s="17">
        <f t="shared" si="7"/>
        <v>5</v>
      </c>
      <c r="J134" s="17">
        <f t="shared" si="7"/>
        <v>4</v>
      </c>
      <c r="K134" s="17">
        <f t="shared" si="7"/>
        <v>1</v>
      </c>
      <c r="L134" s="17">
        <f t="shared" si="7"/>
        <v>3</v>
      </c>
      <c r="M134" s="17">
        <f t="shared" si="7"/>
        <v>1</v>
      </c>
      <c r="N134" s="17">
        <f t="shared" si="7"/>
        <v>0</v>
      </c>
      <c r="O134" s="138"/>
      <c r="P134" s="24">
        <f t="shared" si="2"/>
        <v>0.21428571428571427</v>
      </c>
      <c r="Q134" s="17">
        <v>0</v>
      </c>
      <c r="R134" s="17">
        <v>0</v>
      </c>
      <c r="S134" s="23">
        <v>0</v>
      </c>
      <c r="T134" s="102">
        <v>10</v>
      </c>
      <c r="U134" s="96">
        <v>1</v>
      </c>
      <c r="V134" s="29">
        <f t="shared" si="3"/>
        <v>0.1</v>
      </c>
    </row>
    <row r="135" spans="2:22" ht="13.5">
      <c r="B135" s="15">
        <v>12</v>
      </c>
      <c r="C135" s="16" t="s">
        <v>22</v>
      </c>
      <c r="D135" s="17">
        <v>5</v>
      </c>
      <c r="E135" s="17">
        <f>D95+D70+D47+D22+D117</f>
        <v>15</v>
      </c>
      <c r="F135" s="17">
        <f aca="true" t="shared" si="8" ref="F135:N135">E95+E70+E47+E22+E117</f>
        <v>9</v>
      </c>
      <c r="G135" s="17">
        <f t="shared" si="8"/>
        <v>2</v>
      </c>
      <c r="H135" s="17">
        <f t="shared" si="8"/>
        <v>2</v>
      </c>
      <c r="I135" s="17">
        <f t="shared" si="8"/>
        <v>3</v>
      </c>
      <c r="J135" s="17">
        <f t="shared" si="8"/>
        <v>3</v>
      </c>
      <c r="K135" s="17">
        <f t="shared" si="8"/>
        <v>0</v>
      </c>
      <c r="L135" s="17">
        <f t="shared" si="8"/>
        <v>1</v>
      </c>
      <c r="M135" s="17">
        <f t="shared" si="8"/>
        <v>1</v>
      </c>
      <c r="N135" s="17">
        <f t="shared" si="8"/>
        <v>3</v>
      </c>
      <c r="O135" s="138"/>
      <c r="P135" s="24">
        <f t="shared" si="2"/>
        <v>0.2222222222222222</v>
      </c>
      <c r="Q135" s="17">
        <v>0</v>
      </c>
      <c r="R135" s="17">
        <v>0</v>
      </c>
      <c r="S135" s="23">
        <v>0</v>
      </c>
      <c r="T135" s="102">
        <v>4</v>
      </c>
      <c r="U135" s="96">
        <v>0</v>
      </c>
      <c r="V135" s="29">
        <f t="shared" si="3"/>
        <v>0</v>
      </c>
    </row>
    <row r="136" spans="2:22" ht="13.5">
      <c r="B136" s="15">
        <v>13</v>
      </c>
      <c r="C136" s="16" t="s">
        <v>23</v>
      </c>
      <c r="D136" s="17">
        <v>5</v>
      </c>
      <c r="E136" s="17">
        <f>D87+D63+D39+D12+D110</f>
        <v>18</v>
      </c>
      <c r="F136" s="17">
        <f aca="true" t="shared" si="9" ref="F136:N136">E87+E63+E39+E12+E110</f>
        <v>13</v>
      </c>
      <c r="G136" s="17">
        <f t="shared" si="9"/>
        <v>6</v>
      </c>
      <c r="H136" s="17">
        <f t="shared" si="9"/>
        <v>4</v>
      </c>
      <c r="I136" s="17">
        <f t="shared" si="9"/>
        <v>7</v>
      </c>
      <c r="J136" s="17">
        <f t="shared" si="9"/>
        <v>3</v>
      </c>
      <c r="K136" s="17">
        <f t="shared" si="9"/>
        <v>0</v>
      </c>
      <c r="L136" s="17">
        <f t="shared" si="9"/>
        <v>8</v>
      </c>
      <c r="M136" s="17">
        <f t="shared" si="9"/>
        <v>3</v>
      </c>
      <c r="N136" s="17">
        <f t="shared" si="9"/>
        <v>2</v>
      </c>
      <c r="O136" s="138"/>
      <c r="P136" s="24">
        <f t="shared" si="2"/>
        <v>0.46153846153846156</v>
      </c>
      <c r="Q136" s="17">
        <v>0</v>
      </c>
      <c r="R136" s="17">
        <v>0</v>
      </c>
      <c r="S136" s="23">
        <v>0</v>
      </c>
      <c r="T136" s="102">
        <v>7</v>
      </c>
      <c r="U136" s="96">
        <v>4</v>
      </c>
      <c r="V136" s="29">
        <f t="shared" si="3"/>
        <v>0.5714285714285714</v>
      </c>
    </row>
    <row r="137" spans="2:22" ht="13.5">
      <c r="B137" s="15">
        <v>14</v>
      </c>
      <c r="C137" s="16" t="s">
        <v>24</v>
      </c>
      <c r="D137" s="17">
        <v>1</v>
      </c>
      <c r="E137" s="17">
        <f>D17</f>
        <v>3</v>
      </c>
      <c r="F137" s="17">
        <f aca="true" t="shared" si="10" ref="F137:N137">E17</f>
        <v>1</v>
      </c>
      <c r="G137" s="17">
        <f t="shared" si="10"/>
        <v>1</v>
      </c>
      <c r="H137" s="17">
        <f t="shared" si="10"/>
        <v>0</v>
      </c>
      <c r="I137" s="17">
        <f t="shared" si="10"/>
        <v>2</v>
      </c>
      <c r="J137" s="17">
        <f t="shared" si="10"/>
        <v>2</v>
      </c>
      <c r="K137" s="17">
        <f t="shared" si="10"/>
        <v>0</v>
      </c>
      <c r="L137" s="17">
        <f t="shared" si="10"/>
        <v>3</v>
      </c>
      <c r="M137" s="17">
        <f t="shared" si="10"/>
        <v>0</v>
      </c>
      <c r="N137" s="17">
        <f t="shared" si="10"/>
        <v>0</v>
      </c>
      <c r="O137" s="138"/>
      <c r="P137" s="24">
        <f t="shared" si="2"/>
        <v>1</v>
      </c>
      <c r="Q137" s="17">
        <v>0</v>
      </c>
      <c r="R137" s="17">
        <v>0</v>
      </c>
      <c r="S137" s="23">
        <v>0</v>
      </c>
      <c r="T137" s="102">
        <v>0</v>
      </c>
      <c r="U137" s="96">
        <v>0</v>
      </c>
      <c r="V137" s="29">
        <v>0</v>
      </c>
    </row>
    <row r="138" spans="2:22" ht="13.5">
      <c r="B138" s="15">
        <v>15</v>
      </c>
      <c r="C138" s="16" t="s">
        <v>25</v>
      </c>
      <c r="D138" s="17">
        <v>5</v>
      </c>
      <c r="E138" s="17">
        <f>D86+D62+D38+D11+D109</f>
        <v>19</v>
      </c>
      <c r="F138" s="17">
        <f aca="true" t="shared" si="11" ref="F138:N138">E86+E62+E38+E11+E109</f>
        <v>15</v>
      </c>
      <c r="G138" s="17">
        <f t="shared" si="11"/>
        <v>1</v>
      </c>
      <c r="H138" s="17">
        <f t="shared" si="11"/>
        <v>0</v>
      </c>
      <c r="I138" s="17">
        <f t="shared" si="11"/>
        <v>5</v>
      </c>
      <c r="J138" s="17">
        <f t="shared" si="11"/>
        <v>4</v>
      </c>
      <c r="K138" s="17">
        <f t="shared" si="11"/>
        <v>1</v>
      </c>
      <c r="L138" s="17">
        <f t="shared" si="11"/>
        <v>4</v>
      </c>
      <c r="M138" s="17">
        <f t="shared" si="11"/>
        <v>1</v>
      </c>
      <c r="N138" s="17">
        <f t="shared" si="11"/>
        <v>0</v>
      </c>
      <c r="O138" s="138"/>
      <c r="P138" s="24">
        <f t="shared" si="2"/>
        <v>0.06666666666666667</v>
      </c>
      <c r="Q138" s="17">
        <v>0</v>
      </c>
      <c r="R138" s="17">
        <v>0</v>
      </c>
      <c r="S138" s="23">
        <v>0</v>
      </c>
      <c r="T138" s="102">
        <v>5</v>
      </c>
      <c r="U138" s="96">
        <v>0</v>
      </c>
      <c r="V138" s="29">
        <f t="shared" si="3"/>
        <v>0</v>
      </c>
    </row>
    <row r="139" spans="2:22" ht="13.5">
      <c r="B139" s="15">
        <v>16</v>
      </c>
      <c r="C139" s="16" t="s">
        <v>26</v>
      </c>
      <c r="D139" s="17">
        <v>5</v>
      </c>
      <c r="E139" s="17">
        <f>D89+D65+D41+D14+D112</f>
        <v>18</v>
      </c>
      <c r="F139" s="17">
        <f aca="true" t="shared" si="12" ref="F139:N139">E89+E65+E41+E14+E112</f>
        <v>17</v>
      </c>
      <c r="G139" s="17">
        <f t="shared" si="12"/>
        <v>8</v>
      </c>
      <c r="H139" s="17">
        <f t="shared" si="12"/>
        <v>7</v>
      </c>
      <c r="I139" s="17">
        <f t="shared" si="12"/>
        <v>4</v>
      </c>
      <c r="J139" s="17">
        <f t="shared" si="12"/>
        <v>1</v>
      </c>
      <c r="K139" s="17">
        <f t="shared" si="12"/>
        <v>0</v>
      </c>
      <c r="L139" s="17">
        <f t="shared" si="12"/>
        <v>2</v>
      </c>
      <c r="M139" s="17">
        <f t="shared" si="12"/>
        <v>3</v>
      </c>
      <c r="N139" s="17">
        <f t="shared" si="12"/>
        <v>0</v>
      </c>
      <c r="O139" s="138"/>
      <c r="P139" s="24">
        <f t="shared" si="2"/>
        <v>0.47058823529411764</v>
      </c>
      <c r="Q139" s="17">
        <v>1</v>
      </c>
      <c r="R139" s="17">
        <v>0</v>
      </c>
      <c r="S139" s="23">
        <v>3</v>
      </c>
      <c r="T139" s="102">
        <v>13</v>
      </c>
      <c r="U139" s="96">
        <v>5</v>
      </c>
      <c r="V139" s="29">
        <f t="shared" si="3"/>
        <v>0.38461538461538464</v>
      </c>
    </row>
    <row r="140" spans="2:22" ht="13.5">
      <c r="B140" s="15">
        <v>17</v>
      </c>
      <c r="C140" s="16" t="s">
        <v>27</v>
      </c>
      <c r="D140" s="17">
        <v>5</v>
      </c>
      <c r="E140" s="17">
        <f>D93+D68+D45+D19+D115</f>
        <v>16</v>
      </c>
      <c r="F140" s="17">
        <f>E93+E68+E45+E19+E115</f>
        <v>10</v>
      </c>
      <c r="G140" s="17">
        <f aca="true" t="shared" si="13" ref="G140:N140">F93+F68+F45+F19+F115</f>
        <v>2</v>
      </c>
      <c r="H140" s="17">
        <f t="shared" si="13"/>
        <v>3</v>
      </c>
      <c r="I140" s="17">
        <f t="shared" si="13"/>
        <v>2</v>
      </c>
      <c r="J140" s="17">
        <f t="shared" si="13"/>
        <v>5</v>
      </c>
      <c r="K140" s="17">
        <f t="shared" si="13"/>
        <v>2</v>
      </c>
      <c r="L140" s="17">
        <f t="shared" si="13"/>
        <v>4</v>
      </c>
      <c r="M140" s="17">
        <f t="shared" si="13"/>
        <v>0</v>
      </c>
      <c r="N140" s="17">
        <f t="shared" si="13"/>
        <v>1</v>
      </c>
      <c r="O140" s="138"/>
      <c r="P140" s="24">
        <f>G140/F140</f>
        <v>0.2</v>
      </c>
      <c r="Q140" s="17">
        <v>0</v>
      </c>
      <c r="R140" s="17">
        <v>0</v>
      </c>
      <c r="S140" s="23">
        <v>0</v>
      </c>
      <c r="T140" s="102">
        <v>5</v>
      </c>
      <c r="U140" s="96">
        <v>2</v>
      </c>
      <c r="V140" s="29">
        <f t="shared" si="3"/>
        <v>0.4</v>
      </c>
    </row>
    <row r="141" spans="2:22" ht="13.5">
      <c r="B141" s="15">
        <v>18</v>
      </c>
      <c r="C141" s="16" t="s">
        <v>225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38"/>
      <c r="P141" s="24">
        <v>0</v>
      </c>
      <c r="Q141" s="17">
        <v>0</v>
      </c>
      <c r="R141" s="17">
        <v>0</v>
      </c>
      <c r="S141" s="23">
        <v>0</v>
      </c>
      <c r="T141" s="102">
        <v>0</v>
      </c>
      <c r="U141" s="96">
        <v>0</v>
      </c>
      <c r="V141" s="29">
        <v>0</v>
      </c>
    </row>
    <row r="142" spans="2:22" ht="13.5">
      <c r="B142" s="15">
        <v>19</v>
      </c>
      <c r="C142" s="16" t="s">
        <v>28</v>
      </c>
      <c r="D142" s="17">
        <v>5</v>
      </c>
      <c r="E142" s="17">
        <f>D91+D67+D43+D15+D114</f>
        <v>14</v>
      </c>
      <c r="F142" s="17">
        <f aca="true" t="shared" si="14" ref="F142:N142">E91+E67+E43+E15+E114</f>
        <v>11</v>
      </c>
      <c r="G142" s="17">
        <f t="shared" si="14"/>
        <v>4</v>
      </c>
      <c r="H142" s="17">
        <f t="shared" si="14"/>
        <v>3</v>
      </c>
      <c r="I142" s="17">
        <f t="shared" si="14"/>
        <v>1</v>
      </c>
      <c r="J142" s="17">
        <f t="shared" si="14"/>
        <v>3</v>
      </c>
      <c r="K142" s="17">
        <f t="shared" si="14"/>
        <v>1</v>
      </c>
      <c r="L142" s="17">
        <f t="shared" si="14"/>
        <v>0</v>
      </c>
      <c r="M142" s="17">
        <f t="shared" si="14"/>
        <v>1</v>
      </c>
      <c r="N142" s="17">
        <f t="shared" si="14"/>
        <v>0</v>
      </c>
      <c r="O142" s="138"/>
      <c r="P142" s="24">
        <f t="shared" si="2"/>
        <v>0.36363636363636365</v>
      </c>
      <c r="Q142" s="17">
        <v>0</v>
      </c>
      <c r="R142" s="17">
        <v>1</v>
      </c>
      <c r="S142" s="23">
        <v>0</v>
      </c>
      <c r="T142" s="102">
        <v>9</v>
      </c>
      <c r="U142" s="96">
        <v>2</v>
      </c>
      <c r="V142" s="29">
        <f t="shared" si="3"/>
        <v>0.2222222222222222</v>
      </c>
    </row>
    <row r="143" spans="2:22" ht="14.25" thickBot="1">
      <c r="B143" s="59">
        <v>20</v>
      </c>
      <c r="C143" s="57" t="s">
        <v>30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140"/>
      <c r="P143" s="26">
        <v>0</v>
      </c>
      <c r="Q143" s="20">
        <v>0</v>
      </c>
      <c r="R143" s="20">
        <v>0</v>
      </c>
      <c r="S143" s="25">
        <v>0</v>
      </c>
      <c r="T143" s="114">
        <v>0</v>
      </c>
      <c r="U143" s="108">
        <v>0</v>
      </c>
      <c r="V143" s="61">
        <v>0</v>
      </c>
    </row>
    <row r="145" ht="14.25" thickBot="1">
      <c r="B145" t="s">
        <v>51</v>
      </c>
    </row>
    <row r="146" spans="2:19" ht="13.5">
      <c r="B146" s="56" t="s">
        <v>14</v>
      </c>
      <c r="C146" s="13" t="s">
        <v>35</v>
      </c>
      <c r="D146" s="13" t="s">
        <v>55</v>
      </c>
      <c r="E146" s="13" t="s">
        <v>48</v>
      </c>
      <c r="F146" s="13" t="s">
        <v>49</v>
      </c>
      <c r="G146" s="13" t="s">
        <v>5</v>
      </c>
      <c r="H146" s="13" t="s">
        <v>7</v>
      </c>
      <c r="I146" s="13" t="s">
        <v>9</v>
      </c>
      <c r="J146" s="13" t="s">
        <v>13</v>
      </c>
      <c r="K146" s="13" t="s">
        <v>46</v>
      </c>
      <c r="L146" s="13" t="s">
        <v>47</v>
      </c>
      <c r="M146" s="13" t="s">
        <v>52</v>
      </c>
      <c r="N146" s="137"/>
      <c r="O146" s="142"/>
      <c r="P146" s="13" t="s">
        <v>50</v>
      </c>
      <c r="Q146" s="13" t="s">
        <v>53</v>
      </c>
      <c r="R146" s="13" t="s">
        <v>54</v>
      </c>
      <c r="S146" s="14" t="s">
        <v>56</v>
      </c>
    </row>
    <row r="147" spans="2:19" ht="13.5">
      <c r="B147" s="68">
        <v>6</v>
      </c>
      <c r="C147" s="50" t="s">
        <v>19</v>
      </c>
      <c r="D147" s="50">
        <v>1</v>
      </c>
      <c r="E147" s="50">
        <f>D26</f>
        <v>1</v>
      </c>
      <c r="F147" s="50">
        <f aca="true" t="shared" si="15" ref="F147:M147">E26</f>
        <v>36</v>
      </c>
      <c r="G147" s="50">
        <f t="shared" si="15"/>
        <v>8</v>
      </c>
      <c r="H147" s="50">
        <f t="shared" si="15"/>
        <v>0</v>
      </c>
      <c r="I147" s="50">
        <f t="shared" si="15"/>
        <v>5</v>
      </c>
      <c r="J147" s="50">
        <f t="shared" si="15"/>
        <v>2</v>
      </c>
      <c r="K147" s="50">
        <f t="shared" si="15"/>
        <v>2</v>
      </c>
      <c r="L147" s="50">
        <f t="shared" si="15"/>
        <v>2</v>
      </c>
      <c r="M147" s="50">
        <f t="shared" si="15"/>
        <v>0</v>
      </c>
      <c r="N147" s="149"/>
      <c r="O147" s="150"/>
      <c r="P147" s="37">
        <f>L147/E147*7</f>
        <v>14</v>
      </c>
      <c r="Q147" s="50">
        <v>0</v>
      </c>
      <c r="R147" s="50">
        <v>0</v>
      </c>
      <c r="S147" s="51">
        <v>0</v>
      </c>
    </row>
    <row r="148" spans="2:19" ht="13.5">
      <c r="B148" s="58">
        <v>10</v>
      </c>
      <c r="C148" s="16" t="s">
        <v>20</v>
      </c>
      <c r="D148" s="35">
        <v>1</v>
      </c>
      <c r="E148" s="35">
        <f>D25</f>
        <v>4</v>
      </c>
      <c r="F148" s="35">
        <f aca="true" t="shared" si="16" ref="F148:M148">E25</f>
        <v>54</v>
      </c>
      <c r="G148" s="35">
        <f t="shared" si="16"/>
        <v>17</v>
      </c>
      <c r="H148" s="35">
        <f t="shared" si="16"/>
        <v>4</v>
      </c>
      <c r="I148" s="35">
        <f t="shared" si="16"/>
        <v>1</v>
      </c>
      <c r="J148" s="35">
        <f t="shared" si="16"/>
        <v>3</v>
      </c>
      <c r="K148" s="35">
        <f t="shared" si="16"/>
        <v>2</v>
      </c>
      <c r="L148" s="35">
        <f t="shared" si="16"/>
        <v>1</v>
      </c>
      <c r="M148" s="35">
        <f t="shared" si="16"/>
        <v>0</v>
      </c>
      <c r="N148" s="143"/>
      <c r="O148" s="144"/>
      <c r="P148" s="37">
        <f>L148/E148*7</f>
        <v>1.75</v>
      </c>
      <c r="Q148" s="35">
        <v>1</v>
      </c>
      <c r="R148" s="35">
        <v>0</v>
      </c>
      <c r="S148" s="38">
        <v>0</v>
      </c>
    </row>
    <row r="149" spans="2:19" ht="14.25" thickBot="1">
      <c r="B149" s="79">
        <v>16</v>
      </c>
      <c r="C149" s="57" t="s">
        <v>26</v>
      </c>
      <c r="D149" s="39">
        <v>4</v>
      </c>
      <c r="E149" s="39">
        <f>D50+D73+D98+D120</f>
        <v>26</v>
      </c>
      <c r="F149" s="39">
        <f aca="true" t="shared" si="17" ref="F149:M149">E50+E73+E98+E120</f>
        <v>378</v>
      </c>
      <c r="G149" s="39">
        <f t="shared" si="17"/>
        <v>100</v>
      </c>
      <c r="H149" s="39">
        <f t="shared" si="17"/>
        <v>13</v>
      </c>
      <c r="I149" s="39">
        <f t="shared" si="17"/>
        <v>9</v>
      </c>
      <c r="J149" s="39">
        <f t="shared" si="17"/>
        <v>10</v>
      </c>
      <c r="K149" s="39">
        <f t="shared" si="17"/>
        <v>6</v>
      </c>
      <c r="L149" s="39">
        <f t="shared" si="17"/>
        <v>3</v>
      </c>
      <c r="M149" s="39">
        <f t="shared" si="17"/>
        <v>4</v>
      </c>
      <c r="N149" s="146"/>
      <c r="O149" s="147"/>
      <c r="P149" s="41">
        <f>L149/E149*7</f>
        <v>0.8076923076923077</v>
      </c>
      <c r="Q149" s="39">
        <v>4</v>
      </c>
      <c r="R149" s="39">
        <v>0</v>
      </c>
      <c r="S149" s="42">
        <v>0</v>
      </c>
    </row>
  </sheetData>
  <sheetProtection/>
  <mergeCells count="17">
    <mergeCell ref="O29:O51"/>
    <mergeCell ref="A29:A51"/>
    <mergeCell ref="A1:O1"/>
    <mergeCell ref="A28:O28"/>
    <mergeCell ref="A2:A27"/>
    <mergeCell ref="O2:O27"/>
    <mergeCell ref="T123:V123"/>
    <mergeCell ref="A101:A121"/>
    <mergeCell ref="O101:O121"/>
    <mergeCell ref="A122:S122"/>
    <mergeCell ref="A52:O52"/>
    <mergeCell ref="A53:A74"/>
    <mergeCell ref="O53:O74"/>
    <mergeCell ref="A100:O100"/>
    <mergeCell ref="O76:O99"/>
    <mergeCell ref="A76:A99"/>
    <mergeCell ref="A75:O7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66"/>
  <sheetViews>
    <sheetView zoomScalePageLayoutView="0" workbookViewId="0" topLeftCell="A127">
      <selection activeCell="J172" sqref="J172:K172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ht="14.25" thickBot="1">
      <c r="B2" t="s">
        <v>426</v>
      </c>
    </row>
    <row r="3" spans="3:12" ht="24.75" customHeight="1"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</row>
    <row r="4" spans="3:12" ht="24.75" customHeight="1">
      <c r="C4" s="54" t="s">
        <v>427</v>
      </c>
      <c r="D4" s="8">
        <v>0</v>
      </c>
      <c r="E4" s="8">
        <v>2</v>
      </c>
      <c r="F4" s="8">
        <v>2</v>
      </c>
      <c r="G4" s="8">
        <v>0</v>
      </c>
      <c r="H4" s="8">
        <v>0</v>
      </c>
      <c r="I4" s="8">
        <v>0</v>
      </c>
      <c r="J4" s="8"/>
      <c r="K4" s="9">
        <v>4</v>
      </c>
      <c r="L4" s="2"/>
    </row>
    <row r="5" spans="3:12" ht="24.75" customHeight="1" thickBot="1">
      <c r="C5" s="55" t="s">
        <v>60</v>
      </c>
      <c r="D5" s="10">
        <v>0</v>
      </c>
      <c r="E5" s="10">
        <v>0</v>
      </c>
      <c r="F5" s="10">
        <v>3</v>
      </c>
      <c r="G5" s="10">
        <v>3</v>
      </c>
      <c r="H5" s="10">
        <v>0</v>
      </c>
      <c r="I5" s="10" t="s">
        <v>428</v>
      </c>
      <c r="J5" s="10"/>
      <c r="K5" s="11">
        <v>6</v>
      </c>
      <c r="L5" s="2"/>
    </row>
    <row r="7" spans="3:4" ht="13.5">
      <c r="C7" t="s">
        <v>3</v>
      </c>
      <c r="D7" t="s">
        <v>440</v>
      </c>
    </row>
    <row r="8" spans="3:4" ht="13.5">
      <c r="C8" t="s">
        <v>1</v>
      </c>
      <c r="D8" t="s">
        <v>436</v>
      </c>
    </row>
    <row r="9" spans="3:4" ht="13.5">
      <c r="C9" t="s">
        <v>2</v>
      </c>
      <c r="D9" t="s">
        <v>437</v>
      </c>
    </row>
    <row r="11" spans="3:13" ht="13.5"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11</v>
      </c>
      <c r="I11" s="1" t="s">
        <v>9</v>
      </c>
      <c r="J11" s="1" t="s">
        <v>13</v>
      </c>
      <c r="K11" s="1" t="s">
        <v>10</v>
      </c>
      <c r="L11" s="1" t="s">
        <v>12</v>
      </c>
      <c r="M11" s="1" t="s">
        <v>63</v>
      </c>
    </row>
    <row r="12" spans="2:13" ht="13.5">
      <c r="B12" s="3" t="s">
        <v>425</v>
      </c>
      <c r="C12" s="132" t="s">
        <v>410</v>
      </c>
      <c r="D12" s="133">
        <v>4</v>
      </c>
      <c r="E12" s="133">
        <v>1</v>
      </c>
      <c r="F12" s="133">
        <v>0</v>
      </c>
      <c r="G12" s="133">
        <v>0</v>
      </c>
      <c r="H12" s="133">
        <v>1</v>
      </c>
      <c r="I12" s="133">
        <v>2</v>
      </c>
      <c r="J12" s="133">
        <v>0</v>
      </c>
      <c r="K12" s="133">
        <v>0</v>
      </c>
      <c r="L12" s="133">
        <v>0</v>
      </c>
      <c r="M12" s="133">
        <v>1</v>
      </c>
    </row>
    <row r="13" spans="2:13" ht="13.5">
      <c r="B13" s="3" t="s">
        <v>431</v>
      </c>
      <c r="C13" s="132" t="s">
        <v>207</v>
      </c>
      <c r="D13" s="133">
        <v>4</v>
      </c>
      <c r="E13" s="133">
        <v>2</v>
      </c>
      <c r="F13" s="133">
        <v>1</v>
      </c>
      <c r="G13" s="133">
        <v>1</v>
      </c>
      <c r="H13" s="133">
        <v>1</v>
      </c>
      <c r="I13" s="133">
        <v>1</v>
      </c>
      <c r="J13" s="133">
        <v>0</v>
      </c>
      <c r="K13" s="133">
        <v>2</v>
      </c>
      <c r="L13" s="133">
        <v>0</v>
      </c>
      <c r="M13" s="133">
        <v>1</v>
      </c>
    </row>
    <row r="14" spans="2:13" ht="13.5">
      <c r="B14" s="3" t="s">
        <v>424</v>
      </c>
      <c r="C14" s="132" t="s">
        <v>346</v>
      </c>
      <c r="D14" s="133">
        <v>4</v>
      </c>
      <c r="E14" s="133">
        <v>3</v>
      </c>
      <c r="F14" s="133">
        <v>1</v>
      </c>
      <c r="G14" s="133">
        <v>2</v>
      </c>
      <c r="H14" s="133">
        <v>1</v>
      </c>
      <c r="I14" s="133">
        <v>1</v>
      </c>
      <c r="J14" s="133">
        <v>0</v>
      </c>
      <c r="K14" s="133">
        <v>0</v>
      </c>
      <c r="L14" s="133">
        <v>0</v>
      </c>
      <c r="M14" s="133">
        <v>0</v>
      </c>
    </row>
    <row r="15" spans="2:13" ht="13.5">
      <c r="B15" s="3" t="s">
        <v>432</v>
      </c>
      <c r="C15" s="132" t="s">
        <v>86</v>
      </c>
      <c r="D15" s="133">
        <v>3</v>
      </c>
      <c r="E15" s="133">
        <v>3</v>
      </c>
      <c r="F15" s="133">
        <v>2</v>
      </c>
      <c r="G15" s="133">
        <v>2</v>
      </c>
      <c r="H15" s="133">
        <v>1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</row>
    <row r="16" spans="2:13" ht="13.5">
      <c r="B16" s="3" t="s">
        <v>478</v>
      </c>
      <c r="C16" s="132" t="s">
        <v>429</v>
      </c>
      <c r="D16" s="133">
        <v>3</v>
      </c>
      <c r="E16" s="133">
        <v>2</v>
      </c>
      <c r="F16" s="133">
        <v>1</v>
      </c>
      <c r="G16" s="133">
        <v>1</v>
      </c>
      <c r="H16" s="133">
        <v>0</v>
      </c>
      <c r="I16" s="133">
        <v>1</v>
      </c>
      <c r="J16" s="133">
        <v>1</v>
      </c>
      <c r="K16" s="133">
        <v>1</v>
      </c>
      <c r="L16" s="133">
        <v>1</v>
      </c>
      <c r="M16" s="133">
        <v>0</v>
      </c>
    </row>
    <row r="17" spans="2:13" ht="13.5">
      <c r="B17" s="3" t="s">
        <v>100</v>
      </c>
      <c r="C17" s="132" t="s">
        <v>118</v>
      </c>
      <c r="D17" s="133">
        <v>3</v>
      </c>
      <c r="E17" s="133">
        <v>3</v>
      </c>
      <c r="F17" s="133">
        <v>1</v>
      </c>
      <c r="G17" s="133">
        <v>0</v>
      </c>
      <c r="H17" s="133">
        <v>0</v>
      </c>
      <c r="I17" s="133">
        <v>0</v>
      </c>
      <c r="J17" s="133">
        <v>0</v>
      </c>
      <c r="K17" s="133">
        <v>1</v>
      </c>
      <c r="L17" s="133">
        <v>0</v>
      </c>
      <c r="M17" s="133">
        <v>0</v>
      </c>
    </row>
    <row r="18" spans="2:13" ht="13.5">
      <c r="B18" s="3" t="s">
        <v>104</v>
      </c>
      <c r="C18" s="132" t="s">
        <v>91</v>
      </c>
      <c r="D18" s="133">
        <v>3</v>
      </c>
      <c r="E18" s="133">
        <v>2</v>
      </c>
      <c r="F18" s="133">
        <v>0</v>
      </c>
      <c r="G18" s="133">
        <v>0</v>
      </c>
      <c r="H18" s="133">
        <v>0</v>
      </c>
      <c r="I18" s="133">
        <v>1</v>
      </c>
      <c r="J18" s="133">
        <v>2</v>
      </c>
      <c r="K18" s="133">
        <v>0</v>
      </c>
      <c r="L18" s="133">
        <v>1</v>
      </c>
      <c r="M18" s="133">
        <v>0</v>
      </c>
    </row>
    <row r="19" spans="2:13" ht="13.5">
      <c r="B19" s="3" t="s">
        <v>433</v>
      </c>
      <c r="C19" s="132" t="s">
        <v>92</v>
      </c>
      <c r="D19" s="133">
        <v>3</v>
      </c>
      <c r="E19" s="133">
        <v>2</v>
      </c>
      <c r="F19" s="133">
        <v>1</v>
      </c>
      <c r="G19" s="133">
        <v>0</v>
      </c>
      <c r="H19" s="133">
        <v>1</v>
      </c>
      <c r="I19" s="133">
        <v>1</v>
      </c>
      <c r="J19" s="133">
        <v>0</v>
      </c>
      <c r="K19" s="133">
        <v>0</v>
      </c>
      <c r="L19" s="133">
        <v>1</v>
      </c>
      <c r="M19" s="133">
        <v>0</v>
      </c>
    </row>
    <row r="20" spans="2:13" ht="13.5">
      <c r="B20" s="3" t="s">
        <v>423</v>
      </c>
      <c r="C20" s="132" t="s">
        <v>430</v>
      </c>
      <c r="D20" s="133">
        <v>1</v>
      </c>
      <c r="E20" s="133">
        <v>1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</row>
    <row r="21" spans="2:13" ht="13.5">
      <c r="B21" s="45" t="s">
        <v>434</v>
      </c>
      <c r="C21" s="4" t="s">
        <v>435</v>
      </c>
      <c r="D21" s="133">
        <v>2</v>
      </c>
      <c r="E21" s="133">
        <v>1</v>
      </c>
      <c r="F21" s="133">
        <v>0</v>
      </c>
      <c r="G21" s="133">
        <v>0</v>
      </c>
      <c r="H21" s="133">
        <v>1</v>
      </c>
      <c r="I21" s="133">
        <v>1</v>
      </c>
      <c r="J21" s="133">
        <v>0</v>
      </c>
      <c r="K21" s="133">
        <v>1</v>
      </c>
      <c r="L21" s="133">
        <v>0</v>
      </c>
      <c r="M21" s="133">
        <v>0</v>
      </c>
    </row>
    <row r="22" spans="2:3" ht="13.5">
      <c r="B22" s="3"/>
      <c r="C22" s="4"/>
    </row>
    <row r="23" spans="2:13" ht="13.5">
      <c r="B23" s="3"/>
      <c r="C23" s="1" t="s">
        <v>45</v>
      </c>
      <c r="D23" s="1" t="s">
        <v>48</v>
      </c>
      <c r="E23" s="1" t="s">
        <v>49</v>
      </c>
      <c r="F23" s="1" t="s">
        <v>5</v>
      </c>
      <c r="G23" s="1" t="s">
        <v>7</v>
      </c>
      <c r="H23" s="1" t="s">
        <v>9</v>
      </c>
      <c r="I23" s="1" t="s">
        <v>13</v>
      </c>
      <c r="J23" s="1" t="s">
        <v>46</v>
      </c>
      <c r="K23" s="1" t="s">
        <v>47</v>
      </c>
      <c r="L23" s="1" t="s">
        <v>52</v>
      </c>
      <c r="M23" s="1"/>
    </row>
    <row r="24" spans="2:12" ht="13.5">
      <c r="B24" s="3"/>
      <c r="C24" s="4" t="s">
        <v>107</v>
      </c>
      <c r="D24" s="133">
        <v>6</v>
      </c>
      <c r="E24" s="133">
        <v>97</v>
      </c>
      <c r="F24" s="133">
        <v>25</v>
      </c>
      <c r="G24" s="133">
        <v>5</v>
      </c>
      <c r="H24" s="133">
        <v>2</v>
      </c>
      <c r="I24" s="133">
        <v>5</v>
      </c>
      <c r="J24" s="133">
        <v>4</v>
      </c>
      <c r="K24" s="133">
        <v>2</v>
      </c>
      <c r="L24" s="133">
        <v>0</v>
      </c>
    </row>
    <row r="25" spans="2:3" ht="13.5">
      <c r="B25" s="3"/>
      <c r="C25" s="4"/>
    </row>
    <row r="26" spans="1:15" ht="9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</row>
    <row r="27" spans="1:15" ht="14.25" thickBot="1">
      <c r="A27" s="244"/>
      <c r="B27" t="s">
        <v>488</v>
      </c>
      <c r="O27" s="244"/>
    </row>
    <row r="28" spans="1:15" ht="24.75" customHeight="1">
      <c r="A28" s="244"/>
      <c r="C28" s="5"/>
      <c r="D28" s="6">
        <v>1</v>
      </c>
      <c r="E28" s="6">
        <v>2</v>
      </c>
      <c r="F28" s="6">
        <v>3</v>
      </c>
      <c r="G28" s="6">
        <v>4</v>
      </c>
      <c r="H28" s="6">
        <v>5</v>
      </c>
      <c r="I28" s="6">
        <v>6</v>
      </c>
      <c r="J28" s="6">
        <v>7</v>
      </c>
      <c r="K28" s="7" t="s">
        <v>0</v>
      </c>
      <c r="L28" s="2"/>
      <c r="O28" s="244"/>
    </row>
    <row r="29" spans="1:15" ht="24.75" customHeight="1">
      <c r="A29" s="244"/>
      <c r="C29" s="54" t="s">
        <v>475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/>
      <c r="J29" s="8"/>
      <c r="K29" s="9">
        <v>0</v>
      </c>
      <c r="L29" s="2"/>
      <c r="O29" s="244"/>
    </row>
    <row r="30" spans="1:15" ht="24.75" customHeight="1" thickBot="1">
      <c r="A30" s="244"/>
      <c r="C30" s="55" t="s">
        <v>60</v>
      </c>
      <c r="D30" s="10">
        <v>0</v>
      </c>
      <c r="E30" s="10">
        <v>2</v>
      </c>
      <c r="F30" s="10">
        <v>0</v>
      </c>
      <c r="G30" s="10">
        <v>5</v>
      </c>
      <c r="H30" s="10" t="s">
        <v>81</v>
      </c>
      <c r="I30" s="10"/>
      <c r="J30" s="10"/>
      <c r="K30" s="11">
        <v>7</v>
      </c>
      <c r="L30" s="2"/>
      <c r="O30" s="244"/>
    </row>
    <row r="31" spans="1:15" ht="13.5">
      <c r="A31" s="244"/>
      <c r="O31" s="244"/>
    </row>
    <row r="32" spans="1:15" ht="13.5">
      <c r="A32" s="244"/>
      <c r="C32" t="s">
        <v>3</v>
      </c>
      <c r="D32" t="s">
        <v>476</v>
      </c>
      <c r="O32" s="244"/>
    </row>
    <row r="33" spans="1:15" ht="13.5">
      <c r="A33" s="244"/>
      <c r="C33" t="s">
        <v>1</v>
      </c>
      <c r="D33" t="s">
        <v>477</v>
      </c>
      <c r="O33" s="244"/>
    </row>
    <row r="34" spans="1:15" ht="13.5">
      <c r="A34" s="244"/>
      <c r="C34" t="s">
        <v>125</v>
      </c>
      <c r="D34" t="s">
        <v>385</v>
      </c>
      <c r="O34" s="244"/>
    </row>
    <row r="35" spans="1:15" ht="13.5">
      <c r="A35" s="244"/>
      <c r="O35" s="244"/>
    </row>
    <row r="36" spans="1:15" ht="13.5">
      <c r="A36" s="244"/>
      <c r="C36" s="1" t="s">
        <v>4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11</v>
      </c>
      <c r="I36" s="1" t="s">
        <v>9</v>
      </c>
      <c r="J36" s="1" t="s">
        <v>13</v>
      </c>
      <c r="K36" s="1" t="s">
        <v>10</v>
      </c>
      <c r="L36" s="1" t="s">
        <v>12</v>
      </c>
      <c r="M36" s="1" t="s">
        <v>63</v>
      </c>
      <c r="O36" s="244"/>
    </row>
    <row r="37" spans="1:15" ht="13.5">
      <c r="A37" s="244"/>
      <c r="B37" s="3" t="s">
        <v>485</v>
      </c>
      <c r="C37" s="132" t="s">
        <v>410</v>
      </c>
      <c r="D37" s="133">
        <v>3</v>
      </c>
      <c r="E37" s="133">
        <v>2</v>
      </c>
      <c r="F37" s="133">
        <v>1</v>
      </c>
      <c r="G37" s="133">
        <v>3</v>
      </c>
      <c r="H37" s="133">
        <v>1</v>
      </c>
      <c r="I37" s="133">
        <v>1</v>
      </c>
      <c r="J37" s="133">
        <v>0</v>
      </c>
      <c r="K37" s="133">
        <v>1</v>
      </c>
      <c r="L37" s="133">
        <v>0</v>
      </c>
      <c r="M37" s="133">
        <v>0</v>
      </c>
      <c r="O37" s="244"/>
    </row>
    <row r="38" spans="1:15" ht="13.5">
      <c r="A38" s="244"/>
      <c r="B38" s="3" t="s">
        <v>96</v>
      </c>
      <c r="C38" s="132" t="s">
        <v>207</v>
      </c>
      <c r="D38" s="133">
        <v>2</v>
      </c>
      <c r="E38" s="133">
        <v>2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O38" s="244"/>
    </row>
    <row r="39" spans="1:15" ht="13.5">
      <c r="A39" s="244"/>
      <c r="B39" s="45" t="s">
        <v>482</v>
      </c>
      <c r="C39" s="132" t="s">
        <v>483</v>
      </c>
      <c r="D39" s="133">
        <v>1</v>
      </c>
      <c r="E39" s="133">
        <v>1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O39" s="244"/>
    </row>
    <row r="40" spans="1:15" ht="13.5">
      <c r="A40" s="244"/>
      <c r="B40" s="3" t="s">
        <v>103</v>
      </c>
      <c r="C40" s="132" t="s">
        <v>484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O40" s="244"/>
    </row>
    <row r="41" spans="1:15" ht="13.5">
      <c r="A41" s="244"/>
      <c r="B41" s="3" t="s">
        <v>97</v>
      </c>
      <c r="C41" s="132" t="s">
        <v>346</v>
      </c>
      <c r="D41" s="133">
        <v>3</v>
      </c>
      <c r="E41" s="133">
        <v>3</v>
      </c>
      <c r="F41" s="133">
        <v>0</v>
      </c>
      <c r="G41" s="133">
        <v>0</v>
      </c>
      <c r="H41" s="133">
        <v>0</v>
      </c>
      <c r="I41" s="133">
        <v>0</v>
      </c>
      <c r="J41" s="133">
        <v>1</v>
      </c>
      <c r="K41" s="133">
        <v>0</v>
      </c>
      <c r="L41" s="133">
        <v>0</v>
      </c>
      <c r="M41" s="133">
        <v>0</v>
      </c>
      <c r="O41" s="244"/>
    </row>
    <row r="42" spans="1:15" ht="13.5">
      <c r="A42" s="244"/>
      <c r="B42" s="3" t="s">
        <v>473</v>
      </c>
      <c r="C42" s="132" t="s">
        <v>86</v>
      </c>
      <c r="D42" s="133">
        <v>3</v>
      </c>
      <c r="E42" s="133">
        <v>3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O42" s="244"/>
    </row>
    <row r="43" spans="1:15" ht="13.5">
      <c r="A43" s="244"/>
      <c r="B43" s="3" t="s">
        <v>479</v>
      </c>
      <c r="C43" s="132" t="s">
        <v>116</v>
      </c>
      <c r="D43" s="133">
        <v>2</v>
      </c>
      <c r="E43" s="133">
        <v>2</v>
      </c>
      <c r="F43" s="133">
        <v>1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1</v>
      </c>
      <c r="M43" s="133">
        <v>0</v>
      </c>
      <c r="O43" s="244"/>
    </row>
    <row r="44" spans="1:15" ht="13.5">
      <c r="A44" s="244"/>
      <c r="B44" s="3" t="s">
        <v>478</v>
      </c>
      <c r="C44" s="132" t="s">
        <v>411</v>
      </c>
      <c r="D44" s="133">
        <v>2</v>
      </c>
      <c r="E44" s="133">
        <v>2</v>
      </c>
      <c r="F44" s="133">
        <v>0</v>
      </c>
      <c r="G44" s="133">
        <v>0</v>
      </c>
      <c r="H44" s="133">
        <v>2</v>
      </c>
      <c r="I44" s="133">
        <v>0</v>
      </c>
      <c r="J44" s="133">
        <v>0</v>
      </c>
      <c r="K44" s="133">
        <v>1</v>
      </c>
      <c r="L44" s="133">
        <v>0</v>
      </c>
      <c r="M44" s="133">
        <v>0</v>
      </c>
      <c r="O44" s="244"/>
    </row>
    <row r="45" spans="1:15" ht="13.5">
      <c r="A45" s="244"/>
      <c r="B45" s="3" t="s">
        <v>481</v>
      </c>
      <c r="C45" s="132" t="s">
        <v>135</v>
      </c>
      <c r="D45" s="133">
        <v>2</v>
      </c>
      <c r="E45" s="133">
        <v>2</v>
      </c>
      <c r="F45" s="133">
        <v>1</v>
      </c>
      <c r="G45" s="133">
        <v>1</v>
      </c>
      <c r="H45" s="133">
        <v>1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O45" s="244"/>
    </row>
    <row r="46" spans="1:15" ht="13.5">
      <c r="A46" s="244"/>
      <c r="B46" s="3" t="s">
        <v>104</v>
      </c>
      <c r="C46" s="132" t="s">
        <v>480</v>
      </c>
      <c r="D46" s="133">
        <v>2</v>
      </c>
      <c r="E46" s="133">
        <v>2</v>
      </c>
      <c r="F46" s="133">
        <v>0</v>
      </c>
      <c r="G46" s="133">
        <v>0</v>
      </c>
      <c r="H46" s="133">
        <v>2</v>
      </c>
      <c r="I46" s="133">
        <v>0</v>
      </c>
      <c r="J46" s="133">
        <v>0</v>
      </c>
      <c r="K46" s="133">
        <v>2</v>
      </c>
      <c r="L46" s="133">
        <v>0</v>
      </c>
      <c r="M46" s="133">
        <v>0</v>
      </c>
      <c r="O46" s="244"/>
    </row>
    <row r="47" spans="1:15" ht="13.5">
      <c r="A47" s="244"/>
      <c r="B47" s="3" t="s">
        <v>104</v>
      </c>
      <c r="C47" s="132" t="s">
        <v>486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O47" s="244"/>
    </row>
    <row r="48" spans="1:15" ht="13.5">
      <c r="A48" s="244"/>
      <c r="B48" s="3" t="s">
        <v>105</v>
      </c>
      <c r="C48" s="132" t="s">
        <v>430</v>
      </c>
      <c r="D48" s="133">
        <v>2</v>
      </c>
      <c r="E48" s="133">
        <v>2</v>
      </c>
      <c r="F48" s="133">
        <v>2</v>
      </c>
      <c r="G48" s="133">
        <v>3</v>
      </c>
      <c r="H48" s="133">
        <v>1</v>
      </c>
      <c r="I48" s="133">
        <v>0</v>
      </c>
      <c r="J48" s="133">
        <v>0</v>
      </c>
      <c r="K48" s="133">
        <v>1</v>
      </c>
      <c r="L48" s="133">
        <v>0</v>
      </c>
      <c r="M48" s="133">
        <v>0</v>
      </c>
      <c r="O48" s="244"/>
    </row>
    <row r="49" spans="1:15" ht="13.5">
      <c r="A49" s="244"/>
      <c r="B49" s="3" t="s">
        <v>105</v>
      </c>
      <c r="C49" s="4" t="s">
        <v>241</v>
      </c>
      <c r="D49" s="133">
        <v>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O49" s="244"/>
    </row>
    <row r="50" spans="1:15" ht="13.5">
      <c r="A50" s="244"/>
      <c r="B50" s="3"/>
      <c r="C50" s="4"/>
      <c r="O50" s="244"/>
    </row>
    <row r="51" spans="1:15" ht="13.5">
      <c r="A51" s="244"/>
      <c r="B51" s="3"/>
      <c r="C51" s="1" t="s">
        <v>45</v>
      </c>
      <c r="D51" s="1" t="s">
        <v>48</v>
      </c>
      <c r="E51" s="1" t="s">
        <v>49</v>
      </c>
      <c r="F51" s="1" t="s">
        <v>5</v>
      </c>
      <c r="G51" s="1" t="s">
        <v>7</v>
      </c>
      <c r="H51" s="1" t="s">
        <v>9</v>
      </c>
      <c r="I51" s="1" t="s">
        <v>13</v>
      </c>
      <c r="J51" s="1" t="s">
        <v>46</v>
      </c>
      <c r="K51" s="1" t="s">
        <v>47</v>
      </c>
      <c r="L51" s="1" t="s">
        <v>52</v>
      </c>
      <c r="O51" s="244"/>
    </row>
    <row r="52" spans="1:15" ht="13.5">
      <c r="A52" s="244"/>
      <c r="B52" s="3"/>
      <c r="C52" s="4" t="s">
        <v>107</v>
      </c>
      <c r="D52" s="133">
        <v>4</v>
      </c>
      <c r="E52" s="133">
        <v>61</v>
      </c>
      <c r="F52" s="133">
        <v>18</v>
      </c>
      <c r="G52" s="133">
        <v>3</v>
      </c>
      <c r="H52" s="133">
        <v>2</v>
      </c>
      <c r="I52" s="133">
        <v>3</v>
      </c>
      <c r="J52" s="133">
        <v>0</v>
      </c>
      <c r="K52" s="133">
        <v>0</v>
      </c>
      <c r="L52" s="133">
        <v>0</v>
      </c>
      <c r="O52" s="244"/>
    </row>
    <row r="53" spans="1:15" ht="13.5">
      <c r="A53" s="244"/>
      <c r="B53" s="3"/>
      <c r="C53" s="4" t="s">
        <v>278</v>
      </c>
      <c r="D53" s="133">
        <v>1</v>
      </c>
      <c r="E53" s="133">
        <v>17</v>
      </c>
      <c r="F53" s="133">
        <v>4</v>
      </c>
      <c r="G53" s="133">
        <v>0</v>
      </c>
      <c r="H53" s="133">
        <v>1</v>
      </c>
      <c r="I53" s="133">
        <v>0</v>
      </c>
      <c r="J53" s="133">
        <v>0</v>
      </c>
      <c r="K53" s="133">
        <v>0</v>
      </c>
      <c r="L53" s="133">
        <v>0</v>
      </c>
      <c r="O53" s="244"/>
    </row>
    <row r="54" spans="1:15" ht="13.5">
      <c r="A54" s="244"/>
      <c r="B54" s="3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O54" s="244"/>
    </row>
    <row r="55" spans="1:15" ht="9" customHeight="1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</row>
    <row r="56" spans="1:15" ht="14.25" thickBot="1">
      <c r="A56" s="244"/>
      <c r="B56" t="s">
        <v>506</v>
      </c>
      <c r="O56" s="244"/>
    </row>
    <row r="57" spans="1:15" ht="24.75" customHeight="1">
      <c r="A57" s="244"/>
      <c r="C57" s="5"/>
      <c r="D57" s="6">
        <v>1</v>
      </c>
      <c r="E57" s="6">
        <v>2</v>
      </c>
      <c r="F57" s="6">
        <v>3</v>
      </c>
      <c r="G57" s="6">
        <v>4</v>
      </c>
      <c r="H57" s="6">
        <v>5</v>
      </c>
      <c r="I57" s="6">
        <v>6</v>
      </c>
      <c r="J57" s="6">
        <v>7</v>
      </c>
      <c r="K57" s="7" t="s">
        <v>0</v>
      </c>
      <c r="L57" s="2"/>
      <c r="O57" s="244"/>
    </row>
    <row r="58" spans="1:15" ht="24.75" customHeight="1">
      <c r="A58" s="244"/>
      <c r="C58" s="54" t="s">
        <v>489</v>
      </c>
      <c r="D58" s="8">
        <v>2</v>
      </c>
      <c r="E58" s="8">
        <v>0</v>
      </c>
      <c r="F58" s="8">
        <v>0</v>
      </c>
      <c r="G58" s="8">
        <v>0</v>
      </c>
      <c r="H58" s="8">
        <v>0</v>
      </c>
      <c r="I58" s="8"/>
      <c r="J58" s="8"/>
      <c r="K58" s="9">
        <v>2</v>
      </c>
      <c r="L58" s="2"/>
      <c r="O58" s="244"/>
    </row>
    <row r="59" spans="1:15" ht="24.75" customHeight="1" thickBot="1">
      <c r="A59" s="244"/>
      <c r="C59" s="55" t="s">
        <v>60</v>
      </c>
      <c r="D59" s="10">
        <v>2</v>
      </c>
      <c r="E59" s="10">
        <v>5</v>
      </c>
      <c r="F59" s="10">
        <v>2</v>
      </c>
      <c r="G59" s="10">
        <v>0</v>
      </c>
      <c r="H59" s="10" t="s">
        <v>81</v>
      </c>
      <c r="I59" s="10"/>
      <c r="J59" s="10"/>
      <c r="K59" s="11">
        <v>9</v>
      </c>
      <c r="L59" s="2"/>
      <c r="O59" s="244"/>
    </row>
    <row r="60" spans="1:15" ht="13.5">
      <c r="A60" s="244"/>
      <c r="O60" s="244"/>
    </row>
    <row r="61" spans="1:15" ht="13.5">
      <c r="A61" s="244"/>
      <c r="C61" t="s">
        <v>3</v>
      </c>
      <c r="D61" t="s">
        <v>240</v>
      </c>
      <c r="O61" s="244"/>
    </row>
    <row r="62" spans="1:15" ht="13.5">
      <c r="A62" s="244"/>
      <c r="C62" t="s">
        <v>2</v>
      </c>
      <c r="D62" t="s">
        <v>487</v>
      </c>
      <c r="O62" s="244"/>
    </row>
    <row r="63" spans="1:15" ht="13.5">
      <c r="A63" s="244"/>
      <c r="O63" s="244"/>
    </row>
    <row r="64" spans="1:15" ht="13.5">
      <c r="A64" s="244"/>
      <c r="C64" s="1" t="s">
        <v>4</v>
      </c>
      <c r="D64" s="1" t="s">
        <v>5</v>
      </c>
      <c r="E64" s="1" t="s">
        <v>6</v>
      </c>
      <c r="F64" s="1" t="s">
        <v>7</v>
      </c>
      <c r="G64" s="1" t="s">
        <v>8</v>
      </c>
      <c r="H64" s="1" t="s">
        <v>11</v>
      </c>
      <c r="I64" s="1" t="s">
        <v>9</v>
      </c>
      <c r="J64" s="1" t="s">
        <v>13</v>
      </c>
      <c r="K64" s="1" t="s">
        <v>10</v>
      </c>
      <c r="L64" s="1" t="s">
        <v>12</v>
      </c>
      <c r="M64" s="1" t="s">
        <v>63</v>
      </c>
      <c r="O64" s="244"/>
    </row>
    <row r="65" spans="1:15" ht="13.5">
      <c r="A65" s="244"/>
      <c r="B65" s="3" t="s">
        <v>485</v>
      </c>
      <c r="C65" s="132" t="s">
        <v>410</v>
      </c>
      <c r="D65" s="133">
        <v>3</v>
      </c>
      <c r="E65" s="133">
        <v>3</v>
      </c>
      <c r="F65" s="133">
        <v>1</v>
      </c>
      <c r="G65" s="133">
        <v>2</v>
      </c>
      <c r="H65" s="133">
        <v>1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O65" s="244"/>
    </row>
    <row r="66" spans="1:15" ht="13.5">
      <c r="A66" s="244"/>
      <c r="B66" s="3" t="s">
        <v>96</v>
      </c>
      <c r="C66" s="132" t="s">
        <v>207</v>
      </c>
      <c r="D66" s="133">
        <v>3</v>
      </c>
      <c r="E66" s="133">
        <v>2</v>
      </c>
      <c r="F66" s="133">
        <v>1</v>
      </c>
      <c r="G66" s="133">
        <v>2</v>
      </c>
      <c r="H66" s="133">
        <v>1</v>
      </c>
      <c r="I66" s="133">
        <v>1</v>
      </c>
      <c r="J66" s="133">
        <v>0</v>
      </c>
      <c r="K66" s="133">
        <v>1</v>
      </c>
      <c r="L66" s="133">
        <v>0</v>
      </c>
      <c r="M66" s="133">
        <v>0</v>
      </c>
      <c r="O66" s="244"/>
    </row>
    <row r="67" spans="1:15" ht="13.5">
      <c r="A67" s="244"/>
      <c r="B67" s="3" t="s">
        <v>97</v>
      </c>
      <c r="C67" s="132" t="s">
        <v>346</v>
      </c>
      <c r="D67" s="133">
        <v>3</v>
      </c>
      <c r="E67" s="133">
        <v>2</v>
      </c>
      <c r="F67" s="133">
        <v>1</v>
      </c>
      <c r="G67" s="133">
        <v>0</v>
      </c>
      <c r="H67" s="133">
        <v>2</v>
      </c>
      <c r="I67" s="133">
        <v>1</v>
      </c>
      <c r="J67" s="133">
        <v>0</v>
      </c>
      <c r="K67" s="133">
        <v>0</v>
      </c>
      <c r="L67" s="133">
        <v>0</v>
      </c>
      <c r="M67" s="133">
        <v>0</v>
      </c>
      <c r="O67" s="244"/>
    </row>
    <row r="68" spans="1:15" ht="13.5">
      <c r="A68" s="244"/>
      <c r="B68" s="3" t="s">
        <v>473</v>
      </c>
      <c r="C68" s="132" t="s">
        <v>86</v>
      </c>
      <c r="D68" s="133">
        <v>3</v>
      </c>
      <c r="E68" s="133">
        <v>3</v>
      </c>
      <c r="F68" s="133">
        <v>1</v>
      </c>
      <c r="G68" s="133">
        <v>2</v>
      </c>
      <c r="H68" s="133">
        <v>1</v>
      </c>
      <c r="I68" s="133">
        <v>0</v>
      </c>
      <c r="J68" s="133">
        <v>0</v>
      </c>
      <c r="K68" s="133">
        <v>0</v>
      </c>
      <c r="L68" s="133">
        <v>1</v>
      </c>
      <c r="M68" s="133">
        <v>0</v>
      </c>
      <c r="O68" s="244"/>
    </row>
    <row r="69" spans="1:15" ht="13.5">
      <c r="A69" s="244"/>
      <c r="B69" s="3" t="s">
        <v>479</v>
      </c>
      <c r="C69" s="132" t="s">
        <v>116</v>
      </c>
      <c r="D69" s="133">
        <v>3</v>
      </c>
      <c r="E69" s="133">
        <v>2</v>
      </c>
      <c r="F69" s="133">
        <v>1</v>
      </c>
      <c r="G69" s="133">
        <v>2</v>
      </c>
      <c r="H69" s="133">
        <v>0</v>
      </c>
      <c r="I69" s="133">
        <v>1</v>
      </c>
      <c r="J69" s="133">
        <v>0</v>
      </c>
      <c r="K69" s="133">
        <v>1</v>
      </c>
      <c r="L69" s="133">
        <v>0</v>
      </c>
      <c r="M69" s="133">
        <v>0</v>
      </c>
      <c r="O69" s="244"/>
    </row>
    <row r="70" spans="1:15" ht="13.5">
      <c r="A70" s="244"/>
      <c r="B70" s="3" t="s">
        <v>478</v>
      </c>
      <c r="C70" s="132" t="s">
        <v>411</v>
      </c>
      <c r="D70" s="133">
        <v>2</v>
      </c>
      <c r="E70" s="133">
        <v>2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O70" s="244"/>
    </row>
    <row r="71" spans="1:15" ht="13.5">
      <c r="A71" s="244"/>
      <c r="B71" s="45" t="s">
        <v>101</v>
      </c>
      <c r="C71" s="132" t="s">
        <v>298</v>
      </c>
      <c r="D71" s="133">
        <v>1</v>
      </c>
      <c r="E71" s="133">
        <v>1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O71" s="244"/>
    </row>
    <row r="72" spans="1:15" ht="13.5">
      <c r="A72" s="244"/>
      <c r="B72" s="3" t="s">
        <v>481</v>
      </c>
      <c r="C72" s="132" t="s">
        <v>412</v>
      </c>
      <c r="D72" s="133">
        <v>2</v>
      </c>
      <c r="E72" s="133">
        <v>0</v>
      </c>
      <c r="F72" s="133">
        <v>0</v>
      </c>
      <c r="G72" s="133">
        <v>0</v>
      </c>
      <c r="H72" s="133">
        <v>1</v>
      </c>
      <c r="I72" s="133">
        <v>2</v>
      </c>
      <c r="J72" s="133">
        <v>0</v>
      </c>
      <c r="K72" s="133">
        <v>0</v>
      </c>
      <c r="L72" s="133">
        <v>0</v>
      </c>
      <c r="M72" s="133">
        <v>0</v>
      </c>
      <c r="O72" s="244"/>
    </row>
    <row r="73" spans="1:15" ht="13.5">
      <c r="A73" s="244"/>
      <c r="B73" s="45" t="s">
        <v>297</v>
      </c>
      <c r="C73" s="132" t="s">
        <v>156</v>
      </c>
      <c r="D73" s="133">
        <v>1</v>
      </c>
      <c r="E73" s="133">
        <v>1</v>
      </c>
      <c r="F73" s="133">
        <v>0</v>
      </c>
      <c r="G73" s="133">
        <v>0</v>
      </c>
      <c r="H73" s="133">
        <v>0</v>
      </c>
      <c r="I73" s="133">
        <v>0</v>
      </c>
      <c r="J73" s="133">
        <v>1</v>
      </c>
      <c r="K73" s="133">
        <v>0</v>
      </c>
      <c r="L73" s="133">
        <v>0</v>
      </c>
      <c r="M73" s="133">
        <v>0</v>
      </c>
      <c r="O73" s="244"/>
    </row>
    <row r="74" spans="1:15" ht="13.5">
      <c r="A74" s="244"/>
      <c r="B74" s="3" t="s">
        <v>478</v>
      </c>
      <c r="C74" s="132" t="s">
        <v>486</v>
      </c>
      <c r="D74" s="133">
        <v>0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O74" s="244"/>
    </row>
    <row r="75" spans="1:15" ht="13.5">
      <c r="A75" s="244"/>
      <c r="B75" s="3" t="s">
        <v>104</v>
      </c>
      <c r="C75" s="132" t="s">
        <v>413</v>
      </c>
      <c r="D75" s="133">
        <v>2</v>
      </c>
      <c r="E75" s="133">
        <v>2</v>
      </c>
      <c r="F75" s="133">
        <v>1</v>
      </c>
      <c r="G75" s="133">
        <v>0</v>
      </c>
      <c r="H75" s="133">
        <v>2</v>
      </c>
      <c r="I75" s="133">
        <v>0</v>
      </c>
      <c r="J75" s="133">
        <v>0</v>
      </c>
      <c r="K75" s="133">
        <v>1</v>
      </c>
      <c r="L75" s="133">
        <v>0</v>
      </c>
      <c r="M75" s="133">
        <v>0</v>
      </c>
      <c r="O75" s="244"/>
    </row>
    <row r="76" spans="1:15" ht="13.5">
      <c r="A76" s="244"/>
      <c r="B76" s="3" t="s">
        <v>105</v>
      </c>
      <c r="C76" s="132" t="s">
        <v>414</v>
      </c>
      <c r="D76" s="133">
        <v>2</v>
      </c>
      <c r="E76" s="133">
        <v>1</v>
      </c>
      <c r="F76" s="133">
        <v>0</v>
      </c>
      <c r="G76" s="133">
        <v>0</v>
      </c>
      <c r="H76" s="133">
        <v>1</v>
      </c>
      <c r="I76" s="133">
        <v>1</v>
      </c>
      <c r="J76" s="133">
        <v>0</v>
      </c>
      <c r="K76" s="133">
        <v>0</v>
      </c>
      <c r="L76" s="133">
        <v>0</v>
      </c>
      <c r="M76" s="133">
        <v>0</v>
      </c>
      <c r="O76" s="244"/>
    </row>
    <row r="77" spans="1:15" ht="13.5">
      <c r="A77" s="244"/>
      <c r="B77" s="3"/>
      <c r="C77" s="4"/>
      <c r="O77" s="244"/>
    </row>
    <row r="78" spans="1:15" ht="13.5">
      <c r="A78" s="244"/>
      <c r="B78" s="3"/>
      <c r="C78" s="1" t="s">
        <v>45</v>
      </c>
      <c r="D78" s="1" t="s">
        <v>48</v>
      </c>
      <c r="E78" s="1" t="s">
        <v>49</v>
      </c>
      <c r="F78" s="1" t="s">
        <v>5</v>
      </c>
      <c r="G78" s="1" t="s">
        <v>7</v>
      </c>
      <c r="H78" s="1" t="s">
        <v>9</v>
      </c>
      <c r="I78" s="1" t="s">
        <v>13</v>
      </c>
      <c r="J78" s="1" t="s">
        <v>46</v>
      </c>
      <c r="K78" s="1" t="s">
        <v>47</v>
      </c>
      <c r="L78" s="1" t="s">
        <v>52</v>
      </c>
      <c r="O78" s="244"/>
    </row>
    <row r="79" spans="1:15" ht="13.5">
      <c r="A79" s="244"/>
      <c r="B79" s="3"/>
      <c r="C79" s="4" t="s">
        <v>120</v>
      </c>
      <c r="D79" s="133">
        <v>5</v>
      </c>
      <c r="E79" s="133">
        <v>72</v>
      </c>
      <c r="F79" s="133">
        <v>20</v>
      </c>
      <c r="G79" s="133">
        <v>2</v>
      </c>
      <c r="H79" s="133">
        <v>2</v>
      </c>
      <c r="I79" s="133">
        <v>3</v>
      </c>
      <c r="J79" s="133">
        <v>2</v>
      </c>
      <c r="K79" s="133">
        <v>0</v>
      </c>
      <c r="L79" s="133">
        <v>0</v>
      </c>
      <c r="O79" s="244"/>
    </row>
    <row r="80" spans="1:15" ht="13.5">
      <c r="A80" s="244"/>
      <c r="B80" s="3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O80" s="244"/>
    </row>
    <row r="81" spans="1:15" ht="9" customHeight="1">
      <c r="A81" s="244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</row>
    <row r="82" spans="1:15" ht="14.25" thickBot="1">
      <c r="A82" s="244"/>
      <c r="B82" t="s">
        <v>507</v>
      </c>
      <c r="O82" s="244"/>
    </row>
    <row r="83" spans="1:15" ht="24.75" customHeight="1">
      <c r="A83" s="244"/>
      <c r="C83" s="5"/>
      <c r="D83" s="6">
        <v>1</v>
      </c>
      <c r="E83" s="6">
        <v>2</v>
      </c>
      <c r="F83" s="6">
        <v>3</v>
      </c>
      <c r="G83" s="6">
        <v>4</v>
      </c>
      <c r="H83" s="6">
        <v>5</v>
      </c>
      <c r="I83" s="6">
        <v>6</v>
      </c>
      <c r="J83" s="6">
        <v>7</v>
      </c>
      <c r="K83" s="7" t="s">
        <v>0</v>
      </c>
      <c r="L83" s="2"/>
      <c r="O83" s="244"/>
    </row>
    <row r="84" spans="1:15" ht="24.75" customHeight="1">
      <c r="A84" s="244"/>
      <c r="C84" s="54" t="s">
        <v>60</v>
      </c>
      <c r="D84" s="8">
        <v>2</v>
      </c>
      <c r="E84" s="8">
        <v>1</v>
      </c>
      <c r="F84" s="8">
        <v>7</v>
      </c>
      <c r="G84" s="8">
        <v>3</v>
      </c>
      <c r="H84" s="8"/>
      <c r="I84" s="8"/>
      <c r="J84" s="8"/>
      <c r="K84" s="9">
        <v>13</v>
      </c>
      <c r="L84" s="2"/>
      <c r="O84" s="244"/>
    </row>
    <row r="85" spans="1:15" ht="24.75" customHeight="1" thickBot="1">
      <c r="A85" s="244"/>
      <c r="C85" s="55" t="s">
        <v>508</v>
      </c>
      <c r="D85" s="10">
        <v>0</v>
      </c>
      <c r="E85" s="10">
        <v>0</v>
      </c>
      <c r="F85" s="10">
        <v>0</v>
      </c>
      <c r="G85" s="10">
        <v>0</v>
      </c>
      <c r="H85" s="10"/>
      <c r="I85" s="10"/>
      <c r="J85" s="10"/>
      <c r="K85" s="11">
        <v>0</v>
      </c>
      <c r="L85" s="2"/>
      <c r="O85" s="244"/>
    </row>
    <row r="86" spans="1:15" ht="13.5">
      <c r="A86" s="244"/>
      <c r="O86" s="244"/>
    </row>
    <row r="87" spans="1:15" ht="13.5">
      <c r="A87" s="244"/>
      <c r="C87" t="s">
        <v>3</v>
      </c>
      <c r="D87" t="s">
        <v>476</v>
      </c>
      <c r="O87" s="244"/>
    </row>
    <row r="88" spans="1:15" ht="13.5">
      <c r="A88" s="244"/>
      <c r="C88" t="s">
        <v>1</v>
      </c>
      <c r="D88" t="s">
        <v>495</v>
      </c>
      <c r="O88" s="244"/>
    </row>
    <row r="89" spans="1:15" ht="13.5">
      <c r="A89" s="244"/>
      <c r="O89" s="244"/>
    </row>
    <row r="90" spans="1:15" ht="13.5">
      <c r="A90" s="244"/>
      <c r="C90" s="1" t="s">
        <v>4</v>
      </c>
      <c r="D90" s="1" t="s">
        <v>5</v>
      </c>
      <c r="E90" s="1" t="s">
        <v>6</v>
      </c>
      <c r="F90" s="1" t="s">
        <v>7</v>
      </c>
      <c r="G90" s="1" t="s">
        <v>8</v>
      </c>
      <c r="H90" s="1" t="s">
        <v>11</v>
      </c>
      <c r="I90" s="1" t="s">
        <v>9</v>
      </c>
      <c r="J90" s="1" t="s">
        <v>13</v>
      </c>
      <c r="K90" s="1" t="s">
        <v>10</v>
      </c>
      <c r="L90" s="1" t="s">
        <v>12</v>
      </c>
      <c r="M90" s="1" t="s">
        <v>63</v>
      </c>
      <c r="O90" s="244"/>
    </row>
    <row r="91" spans="1:15" ht="13.5">
      <c r="A91" s="244"/>
      <c r="B91" s="3" t="s">
        <v>496</v>
      </c>
      <c r="C91" s="132" t="s">
        <v>410</v>
      </c>
      <c r="D91" s="133">
        <v>3</v>
      </c>
      <c r="E91" s="133">
        <v>1</v>
      </c>
      <c r="F91" s="133">
        <v>1</v>
      </c>
      <c r="G91" s="133">
        <v>0</v>
      </c>
      <c r="H91" s="133">
        <v>2</v>
      </c>
      <c r="I91" s="133">
        <v>1</v>
      </c>
      <c r="J91" s="133">
        <v>0</v>
      </c>
      <c r="K91" s="133">
        <v>1</v>
      </c>
      <c r="L91" s="133">
        <v>0</v>
      </c>
      <c r="M91" s="133">
        <v>1</v>
      </c>
      <c r="O91" s="244"/>
    </row>
    <row r="92" spans="1:15" ht="13.5">
      <c r="A92" s="244"/>
      <c r="B92" s="45" t="s">
        <v>497</v>
      </c>
      <c r="C92" s="132" t="s">
        <v>342</v>
      </c>
      <c r="D92" s="133">
        <v>1</v>
      </c>
      <c r="E92" s="133">
        <v>1</v>
      </c>
      <c r="F92" s="133">
        <v>0</v>
      </c>
      <c r="G92" s="133">
        <v>0</v>
      </c>
      <c r="H92" s="133">
        <v>1</v>
      </c>
      <c r="I92" s="133">
        <v>1</v>
      </c>
      <c r="J92" s="133">
        <v>0</v>
      </c>
      <c r="K92" s="133">
        <v>1</v>
      </c>
      <c r="L92" s="133">
        <v>0</v>
      </c>
      <c r="M92" s="133">
        <v>0</v>
      </c>
      <c r="O92" s="244"/>
    </row>
    <row r="93" spans="1:15" ht="13.5">
      <c r="A93" s="244"/>
      <c r="B93" s="3" t="s">
        <v>96</v>
      </c>
      <c r="C93" s="132" t="s">
        <v>207</v>
      </c>
      <c r="D93" s="133">
        <v>3</v>
      </c>
      <c r="E93" s="133">
        <v>0</v>
      </c>
      <c r="F93" s="133">
        <v>0</v>
      </c>
      <c r="G93" s="133">
        <v>0</v>
      </c>
      <c r="H93" s="133">
        <v>2</v>
      </c>
      <c r="I93" s="133">
        <v>3</v>
      </c>
      <c r="J93" s="133">
        <v>0</v>
      </c>
      <c r="K93" s="133">
        <v>0</v>
      </c>
      <c r="L93" s="133">
        <v>0</v>
      </c>
      <c r="M93" s="133">
        <v>0</v>
      </c>
      <c r="O93" s="244"/>
    </row>
    <row r="94" spans="1:15" ht="13.5">
      <c r="A94" s="244"/>
      <c r="B94" s="45" t="s">
        <v>297</v>
      </c>
      <c r="C94" s="132" t="s">
        <v>512</v>
      </c>
      <c r="D94" s="133">
        <v>1</v>
      </c>
      <c r="E94" s="133">
        <v>1</v>
      </c>
      <c r="F94" s="133">
        <v>1</v>
      </c>
      <c r="G94" s="133">
        <v>1</v>
      </c>
      <c r="H94" s="133">
        <v>1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O94" s="244"/>
    </row>
    <row r="95" spans="1:15" ht="13.5">
      <c r="A95" s="244"/>
      <c r="B95" s="3" t="s">
        <v>96</v>
      </c>
      <c r="C95" s="132" t="s">
        <v>316</v>
      </c>
      <c r="D95" s="133">
        <v>0</v>
      </c>
      <c r="E95" s="133">
        <v>0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O95" s="244"/>
    </row>
    <row r="96" spans="1:15" ht="13.5">
      <c r="A96" s="244"/>
      <c r="B96" s="3" t="s">
        <v>97</v>
      </c>
      <c r="C96" s="132" t="s">
        <v>346</v>
      </c>
      <c r="D96" s="133">
        <v>4</v>
      </c>
      <c r="E96" s="133">
        <v>3</v>
      </c>
      <c r="F96" s="133">
        <v>2</v>
      </c>
      <c r="G96" s="133">
        <v>1</v>
      </c>
      <c r="H96" s="133">
        <v>1</v>
      </c>
      <c r="I96" s="133">
        <v>1</v>
      </c>
      <c r="J96" s="133">
        <v>0</v>
      </c>
      <c r="K96" s="133">
        <v>0</v>
      </c>
      <c r="L96" s="133">
        <v>0</v>
      </c>
      <c r="M96" s="133">
        <v>0</v>
      </c>
      <c r="O96" s="244"/>
    </row>
    <row r="97" spans="1:15" ht="13.5">
      <c r="A97" s="244"/>
      <c r="B97" s="3" t="s">
        <v>113</v>
      </c>
      <c r="C97" s="132" t="s">
        <v>86</v>
      </c>
      <c r="D97" s="133">
        <v>4</v>
      </c>
      <c r="E97" s="133">
        <v>3</v>
      </c>
      <c r="F97" s="133">
        <v>1</v>
      </c>
      <c r="G97" s="133">
        <v>2</v>
      </c>
      <c r="H97" s="133">
        <v>1</v>
      </c>
      <c r="I97" s="133">
        <v>1</v>
      </c>
      <c r="J97" s="133">
        <v>0</v>
      </c>
      <c r="K97" s="133">
        <v>0</v>
      </c>
      <c r="L97" s="133">
        <v>0</v>
      </c>
      <c r="M97" s="133">
        <v>0</v>
      </c>
      <c r="O97" s="244"/>
    </row>
    <row r="98" spans="1:15" ht="13.5">
      <c r="A98" s="244"/>
      <c r="B98" s="3" t="s">
        <v>99</v>
      </c>
      <c r="C98" s="132" t="s">
        <v>116</v>
      </c>
      <c r="D98" s="133">
        <v>3</v>
      </c>
      <c r="E98" s="133">
        <v>3</v>
      </c>
      <c r="F98" s="133">
        <v>1</v>
      </c>
      <c r="G98" s="133">
        <v>3</v>
      </c>
      <c r="H98" s="133">
        <v>1</v>
      </c>
      <c r="I98" s="133">
        <v>0</v>
      </c>
      <c r="J98" s="133">
        <v>1</v>
      </c>
      <c r="K98" s="133">
        <v>0</v>
      </c>
      <c r="L98" s="133">
        <v>0</v>
      </c>
      <c r="M98" s="133">
        <v>0</v>
      </c>
      <c r="O98" s="244"/>
    </row>
    <row r="99" spans="1:15" ht="13.5">
      <c r="A99" s="244"/>
      <c r="B99" s="45" t="s">
        <v>498</v>
      </c>
      <c r="C99" s="132" t="s">
        <v>499</v>
      </c>
      <c r="D99" s="133">
        <v>1</v>
      </c>
      <c r="E99" s="133">
        <v>1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O99" s="244"/>
    </row>
    <row r="100" spans="1:15" ht="13.5">
      <c r="A100" s="244"/>
      <c r="B100" s="3" t="s">
        <v>102</v>
      </c>
      <c r="C100" s="132" t="s">
        <v>411</v>
      </c>
      <c r="D100" s="133">
        <v>3</v>
      </c>
      <c r="E100" s="133">
        <v>3</v>
      </c>
      <c r="F100" s="133">
        <v>2</v>
      </c>
      <c r="G100" s="133">
        <v>1</v>
      </c>
      <c r="H100" s="133">
        <v>0</v>
      </c>
      <c r="I100" s="133">
        <v>0</v>
      </c>
      <c r="J100" s="133">
        <v>0</v>
      </c>
      <c r="K100" s="133">
        <v>2</v>
      </c>
      <c r="L100" s="133">
        <v>0</v>
      </c>
      <c r="M100" s="133">
        <v>0</v>
      </c>
      <c r="O100" s="244"/>
    </row>
    <row r="101" spans="1:15" ht="13.5">
      <c r="A101" s="244"/>
      <c r="B101" s="3" t="s">
        <v>100</v>
      </c>
      <c r="C101" s="132" t="s">
        <v>135</v>
      </c>
      <c r="D101" s="133">
        <v>3</v>
      </c>
      <c r="E101" s="133">
        <v>3</v>
      </c>
      <c r="F101" s="133">
        <v>1</v>
      </c>
      <c r="G101" s="133">
        <v>1</v>
      </c>
      <c r="H101" s="133">
        <v>1</v>
      </c>
      <c r="I101" s="133">
        <v>0</v>
      </c>
      <c r="J101" s="133">
        <v>1</v>
      </c>
      <c r="K101" s="133">
        <v>0</v>
      </c>
      <c r="L101" s="133">
        <v>0</v>
      </c>
      <c r="M101" s="133">
        <v>0</v>
      </c>
      <c r="O101" s="244"/>
    </row>
    <row r="102" spans="1:15" ht="13.5">
      <c r="A102" s="244"/>
      <c r="B102" s="3" t="s">
        <v>500</v>
      </c>
      <c r="C102" s="132" t="s">
        <v>484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O102" s="244"/>
    </row>
    <row r="103" spans="1:15" ht="13.5">
      <c r="A103" s="244"/>
      <c r="B103" s="3" t="s">
        <v>501</v>
      </c>
      <c r="C103" s="132" t="s">
        <v>502</v>
      </c>
      <c r="D103" s="133">
        <v>2</v>
      </c>
      <c r="E103" s="133">
        <v>2</v>
      </c>
      <c r="F103" s="133">
        <v>0</v>
      </c>
      <c r="G103" s="133">
        <v>0</v>
      </c>
      <c r="H103" s="133">
        <v>0</v>
      </c>
      <c r="I103" s="133">
        <v>0</v>
      </c>
      <c r="J103" s="133">
        <v>1</v>
      </c>
      <c r="K103" s="133">
        <v>0</v>
      </c>
      <c r="L103" s="133">
        <v>0</v>
      </c>
      <c r="M103" s="133">
        <v>0</v>
      </c>
      <c r="O103" s="244"/>
    </row>
    <row r="104" spans="1:15" ht="13.5">
      <c r="A104" s="244"/>
      <c r="B104" s="3" t="s">
        <v>501</v>
      </c>
      <c r="C104" s="132" t="s">
        <v>242</v>
      </c>
      <c r="D104" s="133">
        <v>1</v>
      </c>
      <c r="E104" s="133">
        <v>1</v>
      </c>
      <c r="F104" s="133">
        <v>1</v>
      </c>
      <c r="G104" s="133">
        <v>0</v>
      </c>
      <c r="H104" s="133">
        <v>1</v>
      </c>
      <c r="I104" s="133">
        <v>0</v>
      </c>
      <c r="J104" s="133">
        <v>0</v>
      </c>
      <c r="K104" s="133">
        <v>1</v>
      </c>
      <c r="L104" s="133">
        <v>0</v>
      </c>
      <c r="M104" s="133">
        <v>0</v>
      </c>
      <c r="O104" s="244"/>
    </row>
    <row r="105" spans="1:15" ht="13.5">
      <c r="A105" s="244"/>
      <c r="B105" s="3" t="s">
        <v>504</v>
      </c>
      <c r="C105" s="132" t="s">
        <v>503</v>
      </c>
      <c r="D105" s="133">
        <v>2</v>
      </c>
      <c r="E105" s="133">
        <v>0</v>
      </c>
      <c r="F105" s="133">
        <v>0</v>
      </c>
      <c r="G105" s="133">
        <v>0</v>
      </c>
      <c r="H105" s="133">
        <v>2</v>
      </c>
      <c r="I105" s="133">
        <v>2</v>
      </c>
      <c r="J105" s="133">
        <v>0</v>
      </c>
      <c r="K105" s="133">
        <v>0</v>
      </c>
      <c r="L105" s="133">
        <v>0</v>
      </c>
      <c r="M105" s="133">
        <v>0</v>
      </c>
      <c r="O105" s="244"/>
    </row>
    <row r="106" spans="1:15" ht="13.5">
      <c r="A106" s="244"/>
      <c r="B106" s="3" t="s">
        <v>505</v>
      </c>
      <c r="C106" s="4" t="s">
        <v>241</v>
      </c>
      <c r="D106" s="133">
        <v>1</v>
      </c>
      <c r="E106" s="133">
        <v>0</v>
      </c>
      <c r="F106" s="133">
        <v>0</v>
      </c>
      <c r="G106" s="133">
        <v>0</v>
      </c>
      <c r="H106" s="133">
        <v>0</v>
      </c>
      <c r="I106" s="133">
        <v>0</v>
      </c>
      <c r="J106" s="133">
        <v>0</v>
      </c>
      <c r="K106" s="133">
        <v>0</v>
      </c>
      <c r="L106" s="133">
        <v>0</v>
      </c>
      <c r="M106" s="133">
        <v>1</v>
      </c>
      <c r="O106" s="244"/>
    </row>
    <row r="107" spans="1:15" ht="13.5">
      <c r="A107" s="244"/>
      <c r="B107" s="3"/>
      <c r="C107" s="4"/>
      <c r="O107" s="244"/>
    </row>
    <row r="108" spans="1:15" ht="13.5">
      <c r="A108" s="244"/>
      <c r="B108" s="3"/>
      <c r="C108" s="1" t="s">
        <v>45</v>
      </c>
      <c r="D108" s="1" t="s">
        <v>48</v>
      </c>
      <c r="E108" s="1" t="s">
        <v>49</v>
      </c>
      <c r="F108" s="1" t="s">
        <v>5</v>
      </c>
      <c r="G108" s="1" t="s">
        <v>7</v>
      </c>
      <c r="H108" s="1" t="s">
        <v>9</v>
      </c>
      <c r="I108" s="1" t="s">
        <v>13</v>
      </c>
      <c r="J108" s="1" t="s">
        <v>46</v>
      </c>
      <c r="K108" s="1" t="s">
        <v>47</v>
      </c>
      <c r="L108" s="1" t="s">
        <v>52</v>
      </c>
      <c r="O108" s="244"/>
    </row>
    <row r="109" spans="1:15" ht="13.5">
      <c r="A109" s="244"/>
      <c r="B109" s="3"/>
      <c r="C109" s="4" t="s">
        <v>107</v>
      </c>
      <c r="D109" s="133">
        <v>2</v>
      </c>
      <c r="E109" s="133">
        <v>34</v>
      </c>
      <c r="F109" s="133">
        <v>8</v>
      </c>
      <c r="G109" s="133">
        <v>0</v>
      </c>
      <c r="H109" s="133">
        <v>3</v>
      </c>
      <c r="I109" s="133">
        <v>1</v>
      </c>
      <c r="J109" s="133">
        <v>0</v>
      </c>
      <c r="K109" s="133">
        <v>0</v>
      </c>
      <c r="L109" s="133">
        <v>0</v>
      </c>
      <c r="O109" s="244"/>
    </row>
    <row r="110" spans="1:15" ht="13.5">
      <c r="A110" s="244"/>
      <c r="B110" s="3"/>
      <c r="C110" s="4" t="s">
        <v>278</v>
      </c>
      <c r="D110" s="133">
        <v>2</v>
      </c>
      <c r="E110" s="133">
        <v>34</v>
      </c>
      <c r="F110" s="133">
        <v>7</v>
      </c>
      <c r="G110" s="133">
        <v>0</v>
      </c>
      <c r="H110" s="133">
        <v>2</v>
      </c>
      <c r="I110" s="133">
        <v>1</v>
      </c>
      <c r="J110" s="133">
        <v>0</v>
      </c>
      <c r="K110" s="133">
        <v>0</v>
      </c>
      <c r="L110" s="133">
        <v>0</v>
      </c>
      <c r="O110" s="244"/>
    </row>
    <row r="111" spans="1:15" ht="13.5">
      <c r="A111" s="244"/>
      <c r="B111" s="3"/>
      <c r="C111" s="4"/>
      <c r="O111" s="244"/>
    </row>
    <row r="112" spans="1:15" ht="9" customHeight="1">
      <c r="A112" s="244"/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</row>
    <row r="113" spans="1:15" ht="14.25" thickBot="1">
      <c r="A113" s="244"/>
      <c r="B113" t="s">
        <v>510</v>
      </c>
      <c r="O113" s="244"/>
    </row>
    <row r="114" spans="1:15" ht="24.75" customHeight="1">
      <c r="A114" s="244"/>
      <c r="C114" s="5"/>
      <c r="D114" s="6">
        <v>1</v>
      </c>
      <c r="E114" s="6">
        <v>2</v>
      </c>
      <c r="F114" s="6">
        <v>3</v>
      </c>
      <c r="G114" s="6">
        <v>4</v>
      </c>
      <c r="H114" s="6">
        <v>5</v>
      </c>
      <c r="I114" s="6">
        <v>6</v>
      </c>
      <c r="J114" s="6">
        <v>7</v>
      </c>
      <c r="K114" s="7" t="s">
        <v>0</v>
      </c>
      <c r="L114" s="2"/>
      <c r="O114" s="244"/>
    </row>
    <row r="115" spans="1:15" ht="24.75" customHeight="1">
      <c r="A115" s="244"/>
      <c r="C115" s="54" t="s">
        <v>60</v>
      </c>
      <c r="D115" s="8">
        <v>0</v>
      </c>
      <c r="E115" s="8">
        <v>0</v>
      </c>
      <c r="F115" s="8">
        <v>3</v>
      </c>
      <c r="G115" s="8">
        <v>3</v>
      </c>
      <c r="H115" s="8">
        <v>2</v>
      </c>
      <c r="I115" s="8">
        <v>1</v>
      </c>
      <c r="J115" s="8"/>
      <c r="K115" s="9">
        <v>9</v>
      </c>
      <c r="L115" s="2"/>
      <c r="O115" s="244"/>
    </row>
    <row r="116" spans="1:15" ht="24.75" customHeight="1" thickBot="1">
      <c r="A116" s="244"/>
      <c r="C116" s="55" t="s">
        <v>109</v>
      </c>
      <c r="D116" s="10">
        <v>0</v>
      </c>
      <c r="E116" s="10">
        <v>0</v>
      </c>
      <c r="F116" s="10">
        <v>0</v>
      </c>
      <c r="G116" s="10">
        <v>1</v>
      </c>
      <c r="H116" s="10">
        <v>2</v>
      </c>
      <c r="I116" s="10">
        <v>0</v>
      </c>
      <c r="J116" s="10"/>
      <c r="K116" s="11">
        <v>3</v>
      </c>
      <c r="L116" s="2"/>
      <c r="O116" s="244"/>
    </row>
    <row r="117" spans="1:15" ht="13.5">
      <c r="A117" s="244"/>
      <c r="O117" s="244"/>
    </row>
    <row r="118" spans="1:15" ht="13.5">
      <c r="A118" s="244"/>
      <c r="C118" t="s">
        <v>3</v>
      </c>
      <c r="D118" t="s">
        <v>240</v>
      </c>
      <c r="O118" s="244"/>
    </row>
    <row r="119" spans="1:15" ht="13.5">
      <c r="A119" s="244"/>
      <c r="C119" t="s">
        <v>1</v>
      </c>
      <c r="D119" t="s">
        <v>511</v>
      </c>
      <c r="O119" s="244"/>
    </row>
    <row r="120" spans="1:15" ht="13.5">
      <c r="A120" s="244"/>
      <c r="C120" t="s">
        <v>2</v>
      </c>
      <c r="D120" t="s">
        <v>436</v>
      </c>
      <c r="O120" s="244"/>
    </row>
    <row r="121" spans="1:15" ht="13.5">
      <c r="A121" s="244"/>
      <c r="O121" s="244"/>
    </row>
    <row r="122" spans="1:15" ht="13.5">
      <c r="A122" s="244"/>
      <c r="C122" s="1" t="s">
        <v>4</v>
      </c>
      <c r="D122" s="1" t="s">
        <v>5</v>
      </c>
      <c r="E122" s="1" t="s">
        <v>6</v>
      </c>
      <c r="F122" s="1" t="s">
        <v>7</v>
      </c>
      <c r="G122" s="1" t="s">
        <v>8</v>
      </c>
      <c r="H122" s="1" t="s">
        <v>11</v>
      </c>
      <c r="I122" s="1" t="s">
        <v>9</v>
      </c>
      <c r="J122" s="1" t="s">
        <v>13</v>
      </c>
      <c r="K122" s="1" t="s">
        <v>10</v>
      </c>
      <c r="L122" s="1" t="s">
        <v>12</v>
      </c>
      <c r="M122" s="1" t="s">
        <v>63</v>
      </c>
      <c r="O122" s="244"/>
    </row>
    <row r="123" spans="1:15" ht="13.5">
      <c r="A123" s="244"/>
      <c r="B123" s="3" t="s">
        <v>509</v>
      </c>
      <c r="C123" s="132" t="s">
        <v>410</v>
      </c>
      <c r="D123" s="133">
        <v>5</v>
      </c>
      <c r="E123" s="133">
        <v>3</v>
      </c>
      <c r="F123" s="133">
        <v>0</v>
      </c>
      <c r="G123" s="133">
        <v>0</v>
      </c>
      <c r="H123" s="133">
        <v>0</v>
      </c>
      <c r="I123" s="133">
        <v>2</v>
      </c>
      <c r="J123" s="133">
        <v>0</v>
      </c>
      <c r="K123" s="133">
        <v>2</v>
      </c>
      <c r="L123" s="133">
        <v>0</v>
      </c>
      <c r="M123" s="133">
        <v>0</v>
      </c>
      <c r="O123" s="244"/>
    </row>
    <row r="124" spans="1:15" ht="13.5">
      <c r="A124" s="244"/>
      <c r="B124" s="3" t="s">
        <v>96</v>
      </c>
      <c r="C124" s="132" t="s">
        <v>207</v>
      </c>
      <c r="D124" s="133">
        <v>5</v>
      </c>
      <c r="E124" s="133">
        <v>3</v>
      </c>
      <c r="F124" s="133">
        <v>2</v>
      </c>
      <c r="G124" s="133">
        <v>0</v>
      </c>
      <c r="H124" s="133">
        <v>2</v>
      </c>
      <c r="I124" s="133">
        <v>2</v>
      </c>
      <c r="J124" s="133">
        <v>0</v>
      </c>
      <c r="K124" s="133">
        <v>2</v>
      </c>
      <c r="L124" s="133">
        <v>0</v>
      </c>
      <c r="M124" s="133">
        <v>0</v>
      </c>
      <c r="O124" s="244"/>
    </row>
    <row r="125" spans="1:15" ht="13.5">
      <c r="A125" s="244"/>
      <c r="B125" s="3" t="s">
        <v>97</v>
      </c>
      <c r="C125" s="132" t="s">
        <v>346</v>
      </c>
      <c r="D125" s="133">
        <v>5</v>
      </c>
      <c r="E125" s="133">
        <v>5</v>
      </c>
      <c r="F125" s="133">
        <v>2</v>
      </c>
      <c r="G125" s="133">
        <v>0</v>
      </c>
      <c r="H125" s="133">
        <v>1</v>
      </c>
      <c r="I125" s="133">
        <v>0</v>
      </c>
      <c r="J125" s="133">
        <v>0</v>
      </c>
      <c r="K125" s="133">
        <v>1</v>
      </c>
      <c r="L125" s="133">
        <v>0</v>
      </c>
      <c r="M125" s="133">
        <v>0</v>
      </c>
      <c r="O125" s="244"/>
    </row>
    <row r="126" spans="1:15" ht="13.5">
      <c r="A126" s="244"/>
      <c r="B126" s="3" t="s">
        <v>500</v>
      </c>
      <c r="C126" s="132" t="s">
        <v>86</v>
      </c>
      <c r="D126" s="133">
        <v>5</v>
      </c>
      <c r="E126" s="133">
        <v>4</v>
      </c>
      <c r="F126" s="133">
        <v>3</v>
      </c>
      <c r="G126" s="133">
        <v>1</v>
      </c>
      <c r="H126" s="133">
        <v>3</v>
      </c>
      <c r="I126" s="133">
        <v>1</v>
      </c>
      <c r="J126" s="133">
        <v>0</v>
      </c>
      <c r="K126" s="133">
        <v>2</v>
      </c>
      <c r="L126" s="133">
        <v>0</v>
      </c>
      <c r="M126" s="133">
        <v>0</v>
      </c>
      <c r="O126" s="244"/>
    </row>
    <row r="127" spans="1:15" ht="13.5">
      <c r="A127" s="244"/>
      <c r="B127" s="3" t="s">
        <v>99</v>
      </c>
      <c r="C127" s="132" t="s">
        <v>116</v>
      </c>
      <c r="D127" s="133">
        <v>4</v>
      </c>
      <c r="E127" s="133">
        <v>3</v>
      </c>
      <c r="F127" s="133">
        <v>0</v>
      </c>
      <c r="G127" s="133">
        <v>0</v>
      </c>
      <c r="H127" s="133">
        <v>1</v>
      </c>
      <c r="I127" s="133">
        <v>0</v>
      </c>
      <c r="J127" s="133">
        <v>0</v>
      </c>
      <c r="K127" s="133">
        <v>0</v>
      </c>
      <c r="L127" s="133">
        <v>0</v>
      </c>
      <c r="M127" s="133">
        <v>1</v>
      </c>
      <c r="O127" s="244"/>
    </row>
    <row r="128" spans="1:15" ht="13.5">
      <c r="A128" s="244"/>
      <c r="B128" s="3" t="s">
        <v>102</v>
      </c>
      <c r="C128" s="132" t="s">
        <v>411</v>
      </c>
      <c r="D128" s="133">
        <v>4</v>
      </c>
      <c r="E128" s="133">
        <v>4</v>
      </c>
      <c r="F128" s="133">
        <v>2</v>
      </c>
      <c r="G128" s="133">
        <v>2</v>
      </c>
      <c r="H128" s="133">
        <v>1</v>
      </c>
      <c r="I128" s="133">
        <v>0</v>
      </c>
      <c r="J128" s="133">
        <v>0</v>
      </c>
      <c r="K128" s="133">
        <v>2</v>
      </c>
      <c r="L128" s="133">
        <v>0</v>
      </c>
      <c r="M128" s="133">
        <v>0</v>
      </c>
      <c r="O128" s="244"/>
    </row>
    <row r="129" spans="1:15" ht="13.5">
      <c r="A129" s="244"/>
      <c r="B129" s="3" t="s">
        <v>100</v>
      </c>
      <c r="C129" s="132" t="s">
        <v>135</v>
      </c>
      <c r="D129" s="133">
        <v>4</v>
      </c>
      <c r="E129" s="133">
        <v>2</v>
      </c>
      <c r="F129" s="133">
        <v>1</v>
      </c>
      <c r="G129" s="133">
        <v>2</v>
      </c>
      <c r="H129" s="133">
        <v>0</v>
      </c>
      <c r="I129" s="133">
        <v>2</v>
      </c>
      <c r="J129" s="133">
        <v>0</v>
      </c>
      <c r="K129" s="133">
        <v>0</v>
      </c>
      <c r="L129" s="133">
        <v>0</v>
      </c>
      <c r="M129" s="133">
        <v>0</v>
      </c>
      <c r="O129" s="244"/>
    </row>
    <row r="130" spans="1:15" ht="13.5">
      <c r="A130" s="244"/>
      <c r="B130" s="3" t="s">
        <v>100</v>
      </c>
      <c r="C130" s="132" t="s">
        <v>156</v>
      </c>
      <c r="D130" s="133">
        <v>0</v>
      </c>
      <c r="E130" s="133">
        <v>0</v>
      </c>
      <c r="F130" s="133">
        <v>0</v>
      </c>
      <c r="G130" s="133">
        <v>0</v>
      </c>
      <c r="H130" s="133">
        <v>0</v>
      </c>
      <c r="I130" s="133">
        <v>0</v>
      </c>
      <c r="J130" s="133">
        <v>0</v>
      </c>
      <c r="K130" s="133">
        <v>0</v>
      </c>
      <c r="L130" s="133">
        <v>0</v>
      </c>
      <c r="M130" s="133">
        <v>0</v>
      </c>
      <c r="O130" s="244"/>
    </row>
    <row r="131" spans="1:15" ht="13.5">
      <c r="A131" s="244"/>
      <c r="B131" s="3" t="s">
        <v>104</v>
      </c>
      <c r="C131" s="132" t="s">
        <v>413</v>
      </c>
      <c r="D131" s="133">
        <v>4</v>
      </c>
      <c r="E131" s="133">
        <v>3</v>
      </c>
      <c r="F131" s="133">
        <v>2</v>
      </c>
      <c r="G131" s="133">
        <v>1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1</v>
      </c>
      <c r="O131" s="244"/>
    </row>
    <row r="132" spans="1:15" ht="13.5">
      <c r="A132" s="244"/>
      <c r="B132" s="3" t="s">
        <v>105</v>
      </c>
      <c r="C132" s="132" t="s">
        <v>414</v>
      </c>
      <c r="D132" s="133">
        <v>3</v>
      </c>
      <c r="E132" s="133">
        <v>2</v>
      </c>
      <c r="F132" s="133">
        <v>0</v>
      </c>
      <c r="G132" s="133">
        <v>0</v>
      </c>
      <c r="H132" s="133">
        <v>0</v>
      </c>
      <c r="I132" s="133">
        <v>1</v>
      </c>
      <c r="J132" s="133">
        <v>0</v>
      </c>
      <c r="K132" s="133">
        <v>0</v>
      </c>
      <c r="L132" s="133">
        <v>0</v>
      </c>
      <c r="M132" s="133">
        <v>0</v>
      </c>
      <c r="O132" s="244"/>
    </row>
    <row r="133" spans="1:15" ht="13.5">
      <c r="A133" s="244"/>
      <c r="B133" s="45" t="s">
        <v>297</v>
      </c>
      <c r="C133" s="132" t="s">
        <v>483</v>
      </c>
      <c r="D133" s="133">
        <v>1</v>
      </c>
      <c r="E133" s="133">
        <v>1</v>
      </c>
      <c r="F133" s="133">
        <v>1</v>
      </c>
      <c r="G133" s="133">
        <v>1</v>
      </c>
      <c r="H133" s="133">
        <v>1</v>
      </c>
      <c r="I133" s="133">
        <v>0</v>
      </c>
      <c r="J133" s="133">
        <v>0</v>
      </c>
      <c r="K133" s="133">
        <v>0</v>
      </c>
      <c r="L133" s="133">
        <v>0</v>
      </c>
      <c r="M133" s="133">
        <v>0</v>
      </c>
      <c r="O133" s="244"/>
    </row>
    <row r="134" spans="1:15" ht="13.5">
      <c r="A134" s="244"/>
      <c r="B134" s="3" t="s">
        <v>105</v>
      </c>
      <c r="C134" s="132" t="s">
        <v>242</v>
      </c>
      <c r="D134" s="133">
        <v>0</v>
      </c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O134" s="244"/>
    </row>
    <row r="135" spans="1:15" ht="13.5">
      <c r="A135" s="244"/>
      <c r="B135" s="3"/>
      <c r="C135" s="4"/>
      <c r="O135" s="244"/>
    </row>
    <row r="136" spans="1:15" ht="13.5">
      <c r="A136" s="244"/>
      <c r="B136" s="3"/>
      <c r="C136" s="1" t="s">
        <v>45</v>
      </c>
      <c r="D136" s="1" t="s">
        <v>48</v>
      </c>
      <c r="E136" s="1" t="s">
        <v>49</v>
      </c>
      <c r="F136" s="1" t="s">
        <v>5</v>
      </c>
      <c r="G136" s="1" t="s">
        <v>7</v>
      </c>
      <c r="H136" s="1" t="s">
        <v>9</v>
      </c>
      <c r="I136" s="1" t="s">
        <v>13</v>
      </c>
      <c r="J136" s="1" t="s">
        <v>46</v>
      </c>
      <c r="K136" s="1" t="s">
        <v>47</v>
      </c>
      <c r="L136" s="1" t="s">
        <v>52</v>
      </c>
      <c r="O136" s="244"/>
    </row>
    <row r="137" spans="1:15" ht="13.5">
      <c r="A137" s="244"/>
      <c r="B137" s="3"/>
      <c r="C137" s="4" t="s">
        <v>120</v>
      </c>
      <c r="D137" s="133">
        <v>6</v>
      </c>
      <c r="E137" s="133">
        <v>104</v>
      </c>
      <c r="F137" s="133">
        <v>26</v>
      </c>
      <c r="G137" s="133">
        <v>7</v>
      </c>
      <c r="H137" s="133">
        <v>1</v>
      </c>
      <c r="I137" s="133">
        <v>2</v>
      </c>
      <c r="J137" s="133">
        <v>3</v>
      </c>
      <c r="K137" s="133">
        <v>3</v>
      </c>
      <c r="L137" s="133">
        <v>0</v>
      </c>
      <c r="O137" s="244"/>
    </row>
    <row r="138" spans="1:15" ht="13.5">
      <c r="A138" s="244"/>
      <c r="B138" s="3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244"/>
    </row>
    <row r="139" spans="1:15" ht="9" customHeight="1" thickBot="1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</row>
    <row r="140" spans="2:22" ht="14.25" thickBot="1">
      <c r="B140" t="s">
        <v>62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241" t="s">
        <v>513</v>
      </c>
      <c r="U140" s="242"/>
      <c r="V140" s="243"/>
    </row>
    <row r="141" spans="2:22" ht="13.5">
      <c r="B141" s="56" t="s">
        <v>14</v>
      </c>
      <c r="C141" s="13" t="s">
        <v>35</v>
      </c>
      <c r="D141" s="13" t="s">
        <v>55</v>
      </c>
      <c r="E141" s="13" t="s">
        <v>5</v>
      </c>
      <c r="F141" s="13" t="s">
        <v>6</v>
      </c>
      <c r="G141" s="13" t="s">
        <v>7</v>
      </c>
      <c r="H141" s="13" t="s">
        <v>8</v>
      </c>
      <c r="I141" s="13" t="s">
        <v>11</v>
      </c>
      <c r="J141" s="13" t="s">
        <v>9</v>
      </c>
      <c r="K141" s="13" t="s">
        <v>13</v>
      </c>
      <c r="L141" s="13" t="s">
        <v>10</v>
      </c>
      <c r="M141" s="27" t="s">
        <v>12</v>
      </c>
      <c r="N141" s="13" t="s">
        <v>63</v>
      </c>
      <c r="O141" s="22"/>
      <c r="P141" s="13" t="s">
        <v>36</v>
      </c>
      <c r="Q141" s="13" t="s">
        <v>1</v>
      </c>
      <c r="R141" s="13" t="s">
        <v>37</v>
      </c>
      <c r="S141" s="14" t="s">
        <v>38</v>
      </c>
      <c r="T141" s="174" t="s">
        <v>6</v>
      </c>
      <c r="U141" s="27" t="s">
        <v>7</v>
      </c>
      <c r="V141" s="28" t="s">
        <v>36</v>
      </c>
    </row>
    <row r="142" spans="2:22" ht="13.5">
      <c r="B142" s="15">
        <v>1</v>
      </c>
      <c r="C142" s="16" t="s">
        <v>15</v>
      </c>
      <c r="D142" s="17">
        <v>2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9"/>
      <c r="P142" s="18">
        <v>0</v>
      </c>
      <c r="Q142" s="17">
        <v>0</v>
      </c>
      <c r="R142" s="17">
        <v>0</v>
      </c>
      <c r="S142" s="23">
        <v>0</v>
      </c>
      <c r="T142" s="102">
        <v>0</v>
      </c>
      <c r="U142" s="96">
        <v>0</v>
      </c>
      <c r="V142" s="29">
        <v>0</v>
      </c>
    </row>
    <row r="143" spans="2:22" ht="13.5">
      <c r="B143" s="15">
        <v>2</v>
      </c>
      <c r="C143" s="16" t="s">
        <v>16</v>
      </c>
      <c r="D143" s="17">
        <v>3</v>
      </c>
      <c r="E143" s="17">
        <f>D19+D76+D132</f>
        <v>8</v>
      </c>
      <c r="F143" s="17">
        <f aca="true" t="shared" si="0" ref="F143:N143">E19+E76+E132</f>
        <v>5</v>
      </c>
      <c r="G143" s="17">
        <f t="shared" si="0"/>
        <v>1</v>
      </c>
      <c r="H143" s="17">
        <f t="shared" si="0"/>
        <v>0</v>
      </c>
      <c r="I143" s="17">
        <f t="shared" si="0"/>
        <v>2</v>
      </c>
      <c r="J143" s="17">
        <f t="shared" si="0"/>
        <v>3</v>
      </c>
      <c r="K143" s="17">
        <f t="shared" si="0"/>
        <v>0</v>
      </c>
      <c r="L143" s="17">
        <f t="shared" si="0"/>
        <v>0</v>
      </c>
      <c r="M143" s="17">
        <f t="shared" si="0"/>
        <v>1</v>
      </c>
      <c r="N143" s="17">
        <f t="shared" si="0"/>
        <v>0</v>
      </c>
      <c r="O143" s="19"/>
      <c r="P143" s="18">
        <f aca="true" t="shared" si="1" ref="P143:P156">G143/F143</f>
        <v>0.2</v>
      </c>
      <c r="Q143" s="17">
        <v>0</v>
      </c>
      <c r="R143" s="17">
        <v>0</v>
      </c>
      <c r="S143" s="23">
        <v>0</v>
      </c>
      <c r="T143" s="102">
        <v>4</v>
      </c>
      <c r="U143" s="96">
        <v>0</v>
      </c>
      <c r="V143" s="29">
        <f>U143/T143</f>
        <v>0</v>
      </c>
    </row>
    <row r="144" spans="2:22" ht="13.5">
      <c r="B144" s="15">
        <v>3</v>
      </c>
      <c r="C144" s="16" t="s">
        <v>31</v>
      </c>
      <c r="D144" s="17">
        <v>1</v>
      </c>
      <c r="E144" s="17">
        <f>D94</f>
        <v>1</v>
      </c>
      <c r="F144" s="17">
        <f aca="true" t="shared" si="2" ref="F144:N144">E94</f>
        <v>1</v>
      </c>
      <c r="G144" s="17">
        <f t="shared" si="2"/>
        <v>1</v>
      </c>
      <c r="H144" s="17">
        <f t="shared" si="2"/>
        <v>1</v>
      </c>
      <c r="I144" s="17">
        <f t="shared" si="2"/>
        <v>1</v>
      </c>
      <c r="J144" s="17">
        <f t="shared" si="2"/>
        <v>0</v>
      </c>
      <c r="K144" s="17">
        <f t="shared" si="2"/>
        <v>0</v>
      </c>
      <c r="L144" s="17">
        <f t="shared" si="2"/>
        <v>0</v>
      </c>
      <c r="M144" s="17">
        <f t="shared" si="2"/>
        <v>0</v>
      </c>
      <c r="N144" s="17">
        <f t="shared" si="2"/>
        <v>0</v>
      </c>
      <c r="O144" s="19"/>
      <c r="P144" s="18">
        <f t="shared" si="1"/>
        <v>1</v>
      </c>
      <c r="Q144" s="17">
        <v>0</v>
      </c>
      <c r="R144" s="17">
        <v>0</v>
      </c>
      <c r="S144" s="23">
        <v>0</v>
      </c>
      <c r="T144" s="102">
        <v>1</v>
      </c>
      <c r="U144" s="96">
        <v>1</v>
      </c>
      <c r="V144" s="29">
        <f aca="true" t="shared" si="3" ref="V144:V159">U144/T144</f>
        <v>1</v>
      </c>
    </row>
    <row r="145" spans="2:22" ht="13.5">
      <c r="B145" s="15">
        <v>4</v>
      </c>
      <c r="C145" s="16" t="s">
        <v>17</v>
      </c>
      <c r="D145" s="17">
        <v>2</v>
      </c>
      <c r="E145" s="17">
        <f>D106</f>
        <v>1</v>
      </c>
      <c r="F145" s="17">
        <f aca="true" t="shared" si="4" ref="F145:N145">E106</f>
        <v>0</v>
      </c>
      <c r="G145" s="17">
        <f t="shared" si="4"/>
        <v>0</v>
      </c>
      <c r="H145" s="17">
        <f t="shared" si="4"/>
        <v>0</v>
      </c>
      <c r="I145" s="17">
        <f t="shared" si="4"/>
        <v>0</v>
      </c>
      <c r="J145" s="17">
        <f t="shared" si="4"/>
        <v>0</v>
      </c>
      <c r="K145" s="17">
        <f t="shared" si="4"/>
        <v>0</v>
      </c>
      <c r="L145" s="17">
        <f t="shared" si="4"/>
        <v>0</v>
      </c>
      <c r="M145" s="17">
        <f t="shared" si="4"/>
        <v>0</v>
      </c>
      <c r="N145" s="17">
        <f t="shared" si="4"/>
        <v>1</v>
      </c>
      <c r="O145" s="19"/>
      <c r="P145" s="18">
        <v>0</v>
      </c>
      <c r="Q145" s="17">
        <v>0</v>
      </c>
      <c r="R145" s="17">
        <v>0</v>
      </c>
      <c r="S145" s="23">
        <v>0</v>
      </c>
      <c r="T145" s="102">
        <v>0</v>
      </c>
      <c r="U145" s="96">
        <v>0</v>
      </c>
      <c r="V145" s="29">
        <v>0</v>
      </c>
    </row>
    <row r="146" spans="2:22" ht="13.5">
      <c r="B146" s="15">
        <v>5</v>
      </c>
      <c r="C146" s="16" t="s">
        <v>32</v>
      </c>
      <c r="D146" s="17">
        <v>4</v>
      </c>
      <c r="E146" s="17">
        <f>D20+D48+D104+D134</f>
        <v>4</v>
      </c>
      <c r="F146" s="17">
        <f aca="true" t="shared" si="5" ref="F146:N146">E20+E48+E104+E134</f>
        <v>4</v>
      </c>
      <c r="G146" s="17">
        <f t="shared" si="5"/>
        <v>3</v>
      </c>
      <c r="H146" s="17">
        <f t="shared" si="5"/>
        <v>3</v>
      </c>
      <c r="I146" s="17">
        <f t="shared" si="5"/>
        <v>2</v>
      </c>
      <c r="J146" s="17">
        <f t="shared" si="5"/>
        <v>0</v>
      </c>
      <c r="K146" s="17">
        <f t="shared" si="5"/>
        <v>0</v>
      </c>
      <c r="L146" s="17">
        <f t="shared" si="5"/>
        <v>2</v>
      </c>
      <c r="M146" s="17">
        <f t="shared" si="5"/>
        <v>0</v>
      </c>
      <c r="N146" s="17">
        <f t="shared" si="5"/>
        <v>0</v>
      </c>
      <c r="O146" s="19"/>
      <c r="P146" s="18">
        <f t="shared" si="1"/>
        <v>0.75</v>
      </c>
      <c r="Q146" s="17">
        <v>0</v>
      </c>
      <c r="R146" s="17">
        <v>0</v>
      </c>
      <c r="S146" s="23">
        <v>0</v>
      </c>
      <c r="T146" s="102">
        <v>3</v>
      </c>
      <c r="U146" s="96">
        <v>2</v>
      </c>
      <c r="V146" s="29">
        <f t="shared" si="3"/>
        <v>0.6666666666666666</v>
      </c>
    </row>
    <row r="147" spans="2:22" ht="13.5">
      <c r="B147" s="15">
        <v>6</v>
      </c>
      <c r="C147" s="16" t="s">
        <v>77</v>
      </c>
      <c r="D147" s="17">
        <v>1</v>
      </c>
      <c r="E147" s="17">
        <f>D92</f>
        <v>1</v>
      </c>
      <c r="F147" s="17">
        <f aca="true" t="shared" si="6" ref="F147:N147">E92</f>
        <v>1</v>
      </c>
      <c r="G147" s="17">
        <f t="shared" si="6"/>
        <v>0</v>
      </c>
      <c r="H147" s="17">
        <f t="shared" si="6"/>
        <v>0</v>
      </c>
      <c r="I147" s="17">
        <f t="shared" si="6"/>
        <v>1</v>
      </c>
      <c r="J147" s="17">
        <f t="shared" si="6"/>
        <v>1</v>
      </c>
      <c r="K147" s="17">
        <f t="shared" si="6"/>
        <v>0</v>
      </c>
      <c r="L147" s="17">
        <f t="shared" si="6"/>
        <v>1</v>
      </c>
      <c r="M147" s="17">
        <f t="shared" si="6"/>
        <v>0</v>
      </c>
      <c r="N147" s="17">
        <f t="shared" si="6"/>
        <v>0</v>
      </c>
      <c r="O147" s="19"/>
      <c r="P147" s="18">
        <f t="shared" si="1"/>
        <v>0</v>
      </c>
      <c r="Q147" s="17">
        <v>0</v>
      </c>
      <c r="R147" s="17">
        <v>0</v>
      </c>
      <c r="S147" s="23">
        <v>0</v>
      </c>
      <c r="T147" s="102">
        <v>0</v>
      </c>
      <c r="U147" s="96">
        <v>0</v>
      </c>
      <c r="V147" s="29">
        <v>0</v>
      </c>
    </row>
    <row r="148" spans="2:22" ht="13.5">
      <c r="B148" s="15">
        <v>7</v>
      </c>
      <c r="C148" s="16" t="s">
        <v>19</v>
      </c>
      <c r="D148" s="17">
        <v>4</v>
      </c>
      <c r="E148" s="17">
        <f>D45+D71+D101+D129</f>
        <v>10</v>
      </c>
      <c r="F148" s="17">
        <f aca="true" t="shared" si="7" ref="F148:N148">E45+E71+E101+E129</f>
        <v>8</v>
      </c>
      <c r="G148" s="17">
        <f t="shared" si="7"/>
        <v>3</v>
      </c>
      <c r="H148" s="17">
        <f t="shared" si="7"/>
        <v>4</v>
      </c>
      <c r="I148" s="17">
        <f t="shared" si="7"/>
        <v>2</v>
      </c>
      <c r="J148" s="17">
        <f t="shared" si="7"/>
        <v>2</v>
      </c>
      <c r="K148" s="17">
        <f t="shared" si="7"/>
        <v>1</v>
      </c>
      <c r="L148" s="17">
        <f t="shared" si="7"/>
        <v>0</v>
      </c>
      <c r="M148" s="17">
        <f t="shared" si="7"/>
        <v>0</v>
      </c>
      <c r="N148" s="17">
        <f t="shared" si="7"/>
        <v>0</v>
      </c>
      <c r="O148" s="19"/>
      <c r="P148" s="18">
        <f t="shared" si="1"/>
        <v>0.375</v>
      </c>
      <c r="Q148" s="17">
        <v>1</v>
      </c>
      <c r="R148" s="17">
        <v>1</v>
      </c>
      <c r="S148" s="23">
        <v>0</v>
      </c>
      <c r="T148" s="102">
        <v>6</v>
      </c>
      <c r="U148" s="96">
        <v>1</v>
      </c>
      <c r="V148" s="29">
        <f t="shared" si="3"/>
        <v>0.16666666666666666</v>
      </c>
    </row>
    <row r="149" spans="2:22" ht="13.5">
      <c r="B149" s="15">
        <v>8</v>
      </c>
      <c r="C149" s="16" t="s">
        <v>34</v>
      </c>
      <c r="D149" s="17">
        <v>5</v>
      </c>
      <c r="E149" s="17">
        <f>D21+D43+D69+D98+D127</f>
        <v>14</v>
      </c>
      <c r="F149" s="17">
        <f aca="true" t="shared" si="8" ref="F149:N149">E21+E43+E69+E98+E127</f>
        <v>11</v>
      </c>
      <c r="G149" s="17">
        <f t="shared" si="8"/>
        <v>3</v>
      </c>
      <c r="H149" s="17">
        <f t="shared" si="8"/>
        <v>5</v>
      </c>
      <c r="I149" s="17">
        <f t="shared" si="8"/>
        <v>3</v>
      </c>
      <c r="J149" s="17">
        <f t="shared" si="8"/>
        <v>2</v>
      </c>
      <c r="K149" s="17">
        <f t="shared" si="8"/>
        <v>1</v>
      </c>
      <c r="L149" s="17">
        <f t="shared" si="8"/>
        <v>2</v>
      </c>
      <c r="M149" s="17">
        <f t="shared" si="8"/>
        <v>1</v>
      </c>
      <c r="N149" s="17">
        <f t="shared" si="8"/>
        <v>1</v>
      </c>
      <c r="O149" s="19"/>
      <c r="P149" s="18">
        <f t="shared" si="1"/>
        <v>0.2727272727272727</v>
      </c>
      <c r="Q149" s="17">
        <v>1</v>
      </c>
      <c r="R149" s="17">
        <v>0</v>
      </c>
      <c r="S149" s="23">
        <v>0</v>
      </c>
      <c r="T149" s="102">
        <v>9</v>
      </c>
      <c r="U149" s="96">
        <v>2</v>
      </c>
      <c r="V149" s="29">
        <f t="shared" si="3"/>
        <v>0.2222222222222222</v>
      </c>
    </row>
    <row r="150" spans="2:22" ht="13.5">
      <c r="B150" s="15">
        <v>9</v>
      </c>
      <c r="C150" s="16" t="s">
        <v>29</v>
      </c>
      <c r="D150" s="17">
        <v>1</v>
      </c>
      <c r="E150" s="17">
        <f>D99</f>
        <v>1</v>
      </c>
      <c r="F150" s="17">
        <f aca="true" t="shared" si="9" ref="F150:N150">E99</f>
        <v>1</v>
      </c>
      <c r="G150" s="17">
        <f t="shared" si="9"/>
        <v>0</v>
      </c>
      <c r="H150" s="17">
        <f t="shared" si="9"/>
        <v>0</v>
      </c>
      <c r="I150" s="17">
        <f t="shared" si="9"/>
        <v>0</v>
      </c>
      <c r="J150" s="17">
        <f t="shared" si="9"/>
        <v>0</v>
      </c>
      <c r="K150" s="17">
        <f t="shared" si="9"/>
        <v>0</v>
      </c>
      <c r="L150" s="17">
        <f t="shared" si="9"/>
        <v>0</v>
      </c>
      <c r="M150" s="17">
        <f t="shared" si="9"/>
        <v>0</v>
      </c>
      <c r="N150" s="17">
        <f t="shared" si="9"/>
        <v>0</v>
      </c>
      <c r="O150" s="19"/>
      <c r="P150" s="18">
        <v>0</v>
      </c>
      <c r="Q150" s="17">
        <v>0</v>
      </c>
      <c r="R150" s="17">
        <v>0</v>
      </c>
      <c r="S150" s="23">
        <v>0</v>
      </c>
      <c r="T150" s="102">
        <v>1</v>
      </c>
      <c r="U150" s="96">
        <v>1</v>
      </c>
      <c r="V150" s="29">
        <f t="shared" si="3"/>
        <v>1</v>
      </c>
    </row>
    <row r="151" spans="2:22" ht="13.5">
      <c r="B151" s="15">
        <v>10</v>
      </c>
      <c r="C151" s="16" t="s">
        <v>20</v>
      </c>
      <c r="D151" s="17">
        <v>5</v>
      </c>
      <c r="E151" s="17">
        <f>+D65+D37+D12+D91+D123</f>
        <v>18</v>
      </c>
      <c r="F151" s="17">
        <f aca="true" t="shared" si="10" ref="F151:N151">+E65+E37+E12+E91+E123</f>
        <v>10</v>
      </c>
      <c r="G151" s="17">
        <f t="shared" si="10"/>
        <v>3</v>
      </c>
      <c r="H151" s="17">
        <f t="shared" si="10"/>
        <v>5</v>
      </c>
      <c r="I151" s="17">
        <f t="shared" si="10"/>
        <v>5</v>
      </c>
      <c r="J151" s="17">
        <f t="shared" si="10"/>
        <v>6</v>
      </c>
      <c r="K151" s="17">
        <f t="shared" si="10"/>
        <v>0</v>
      </c>
      <c r="L151" s="17">
        <f t="shared" si="10"/>
        <v>4</v>
      </c>
      <c r="M151" s="17">
        <f t="shared" si="10"/>
        <v>0</v>
      </c>
      <c r="N151" s="17">
        <f t="shared" si="10"/>
        <v>2</v>
      </c>
      <c r="O151" s="19"/>
      <c r="P151" s="18">
        <f t="shared" si="1"/>
        <v>0.3</v>
      </c>
      <c r="Q151" s="17">
        <v>1</v>
      </c>
      <c r="R151" s="17">
        <v>0</v>
      </c>
      <c r="S151" s="23">
        <v>0</v>
      </c>
      <c r="T151" s="102">
        <v>6</v>
      </c>
      <c r="U151" s="96">
        <v>3</v>
      </c>
      <c r="V151" s="29">
        <f t="shared" si="3"/>
        <v>0.5</v>
      </c>
    </row>
    <row r="152" spans="2:22" ht="13.5">
      <c r="B152" s="15">
        <v>12</v>
      </c>
      <c r="C152" s="16" t="s">
        <v>22</v>
      </c>
      <c r="D152" s="17">
        <v>5</v>
      </c>
      <c r="E152" s="17">
        <f>D13+D38+D66+D93+D124</f>
        <v>17</v>
      </c>
      <c r="F152" s="17">
        <f aca="true" t="shared" si="11" ref="F152:N152">E13+E38+E66+E93+E124</f>
        <v>9</v>
      </c>
      <c r="G152" s="17">
        <f t="shared" si="11"/>
        <v>4</v>
      </c>
      <c r="H152" s="17">
        <f t="shared" si="11"/>
        <v>3</v>
      </c>
      <c r="I152" s="17">
        <f t="shared" si="11"/>
        <v>6</v>
      </c>
      <c r="J152" s="17">
        <f t="shared" si="11"/>
        <v>7</v>
      </c>
      <c r="K152" s="17">
        <f t="shared" si="11"/>
        <v>0</v>
      </c>
      <c r="L152" s="17">
        <f t="shared" si="11"/>
        <v>5</v>
      </c>
      <c r="M152" s="17">
        <f t="shared" si="11"/>
        <v>0</v>
      </c>
      <c r="N152" s="17">
        <f t="shared" si="11"/>
        <v>1</v>
      </c>
      <c r="O152" s="19"/>
      <c r="P152" s="18">
        <f t="shared" si="1"/>
        <v>0.4444444444444444</v>
      </c>
      <c r="Q152" s="17">
        <v>0</v>
      </c>
      <c r="R152" s="17">
        <v>0</v>
      </c>
      <c r="S152" s="23">
        <v>0</v>
      </c>
      <c r="T152" s="102">
        <v>6</v>
      </c>
      <c r="U152" s="96">
        <v>2</v>
      </c>
      <c r="V152" s="29">
        <f t="shared" si="3"/>
        <v>0.3333333333333333</v>
      </c>
    </row>
    <row r="153" spans="2:22" ht="13.5">
      <c r="B153" s="15">
        <v>13</v>
      </c>
      <c r="C153" s="16" t="s">
        <v>23</v>
      </c>
      <c r="D153" s="17">
        <v>5</v>
      </c>
      <c r="E153" s="17">
        <f>D14+D41+D67+D96+D125</f>
        <v>19</v>
      </c>
      <c r="F153" s="17">
        <f aca="true" t="shared" si="12" ref="F153:N153">E14+E41+E67+E96+E125</f>
        <v>16</v>
      </c>
      <c r="G153" s="17">
        <f t="shared" si="12"/>
        <v>6</v>
      </c>
      <c r="H153" s="17">
        <f t="shared" si="12"/>
        <v>3</v>
      </c>
      <c r="I153" s="17">
        <f t="shared" si="12"/>
        <v>5</v>
      </c>
      <c r="J153" s="17">
        <f t="shared" si="12"/>
        <v>3</v>
      </c>
      <c r="K153" s="17">
        <f t="shared" si="12"/>
        <v>1</v>
      </c>
      <c r="L153" s="17">
        <f t="shared" si="12"/>
        <v>1</v>
      </c>
      <c r="M153" s="17">
        <f t="shared" si="12"/>
        <v>0</v>
      </c>
      <c r="N153" s="17">
        <f t="shared" si="12"/>
        <v>0</v>
      </c>
      <c r="O153" s="19"/>
      <c r="P153" s="18">
        <f t="shared" si="1"/>
        <v>0.375</v>
      </c>
      <c r="Q153" s="17">
        <v>1</v>
      </c>
      <c r="R153" s="17">
        <v>0</v>
      </c>
      <c r="S153" s="23">
        <v>2</v>
      </c>
      <c r="T153" s="102">
        <v>9</v>
      </c>
      <c r="U153" s="96">
        <v>2</v>
      </c>
      <c r="V153" s="29">
        <f t="shared" si="3"/>
        <v>0.2222222222222222</v>
      </c>
    </row>
    <row r="154" spans="2:22" ht="13.5">
      <c r="B154" s="15">
        <v>14</v>
      </c>
      <c r="C154" s="16" t="s">
        <v>24</v>
      </c>
      <c r="D154" s="17">
        <v>3</v>
      </c>
      <c r="E154" s="17">
        <f>D46+D73</f>
        <v>3</v>
      </c>
      <c r="F154" s="17">
        <f aca="true" t="shared" si="13" ref="F154:N154">E46+E73</f>
        <v>3</v>
      </c>
      <c r="G154" s="17">
        <f t="shared" si="13"/>
        <v>0</v>
      </c>
      <c r="H154" s="17">
        <f t="shared" si="13"/>
        <v>0</v>
      </c>
      <c r="I154" s="17">
        <f t="shared" si="13"/>
        <v>2</v>
      </c>
      <c r="J154" s="17">
        <f t="shared" si="13"/>
        <v>0</v>
      </c>
      <c r="K154" s="17">
        <f t="shared" si="13"/>
        <v>1</v>
      </c>
      <c r="L154" s="17">
        <f t="shared" si="13"/>
        <v>2</v>
      </c>
      <c r="M154" s="17">
        <f t="shared" si="13"/>
        <v>0</v>
      </c>
      <c r="N154" s="17">
        <f t="shared" si="13"/>
        <v>0</v>
      </c>
      <c r="O154" s="19"/>
      <c r="P154" s="18">
        <v>0</v>
      </c>
      <c r="Q154" s="17">
        <v>0</v>
      </c>
      <c r="R154" s="17">
        <v>0</v>
      </c>
      <c r="S154" s="23">
        <v>0</v>
      </c>
      <c r="T154" s="102">
        <v>3</v>
      </c>
      <c r="U154" s="96">
        <v>0</v>
      </c>
      <c r="V154" s="29">
        <f t="shared" si="3"/>
        <v>0</v>
      </c>
    </row>
    <row r="155" spans="2:22" ht="13.5">
      <c r="B155" s="15">
        <v>15</v>
      </c>
      <c r="C155" s="16" t="s">
        <v>25</v>
      </c>
      <c r="D155" s="17">
        <v>5</v>
      </c>
      <c r="E155" s="17">
        <f>D16+D44+D70+D100+D128</f>
        <v>14</v>
      </c>
      <c r="F155" s="17">
        <f aca="true" t="shared" si="14" ref="F155:N155">E16+E44+E70+E100+E128</f>
        <v>13</v>
      </c>
      <c r="G155" s="17">
        <f t="shared" si="14"/>
        <v>5</v>
      </c>
      <c r="H155" s="17">
        <f t="shared" si="14"/>
        <v>4</v>
      </c>
      <c r="I155" s="17">
        <f t="shared" si="14"/>
        <v>3</v>
      </c>
      <c r="J155" s="17">
        <f t="shared" si="14"/>
        <v>1</v>
      </c>
      <c r="K155" s="17">
        <f t="shared" si="14"/>
        <v>1</v>
      </c>
      <c r="L155" s="17">
        <f t="shared" si="14"/>
        <v>6</v>
      </c>
      <c r="M155" s="17">
        <f t="shared" si="14"/>
        <v>1</v>
      </c>
      <c r="N155" s="17">
        <f t="shared" si="14"/>
        <v>0</v>
      </c>
      <c r="O155" s="19"/>
      <c r="P155" s="18">
        <f t="shared" si="1"/>
        <v>0.38461538461538464</v>
      </c>
      <c r="Q155" s="17">
        <v>0</v>
      </c>
      <c r="R155" s="17">
        <v>0</v>
      </c>
      <c r="S155" s="23">
        <v>1</v>
      </c>
      <c r="T155" s="102">
        <v>9</v>
      </c>
      <c r="U155" s="96">
        <v>4</v>
      </c>
      <c r="V155" s="29">
        <f t="shared" si="3"/>
        <v>0.4444444444444444</v>
      </c>
    </row>
    <row r="156" spans="2:22" ht="13.5">
      <c r="B156" s="15">
        <v>16</v>
      </c>
      <c r="C156" s="16" t="s">
        <v>26</v>
      </c>
      <c r="D156" s="17">
        <v>5</v>
      </c>
      <c r="E156" s="17">
        <f>D15+D42+D68+D97+D126</f>
        <v>18</v>
      </c>
      <c r="F156" s="17">
        <f aca="true" t="shared" si="15" ref="F156:N156">E15+E42+E68+E97+E126</f>
        <v>16</v>
      </c>
      <c r="G156" s="17">
        <f t="shared" si="15"/>
        <v>7</v>
      </c>
      <c r="H156" s="17">
        <f t="shared" si="15"/>
        <v>7</v>
      </c>
      <c r="I156" s="17">
        <f t="shared" si="15"/>
        <v>6</v>
      </c>
      <c r="J156" s="17">
        <f t="shared" si="15"/>
        <v>2</v>
      </c>
      <c r="K156" s="17">
        <f t="shared" si="15"/>
        <v>0</v>
      </c>
      <c r="L156" s="17">
        <f t="shared" si="15"/>
        <v>2</v>
      </c>
      <c r="M156" s="17">
        <f t="shared" si="15"/>
        <v>1</v>
      </c>
      <c r="N156" s="17">
        <f t="shared" si="15"/>
        <v>0</v>
      </c>
      <c r="O156" s="19"/>
      <c r="P156" s="18">
        <f t="shared" si="1"/>
        <v>0.4375</v>
      </c>
      <c r="Q156" s="17">
        <v>0</v>
      </c>
      <c r="R156" s="17">
        <v>0</v>
      </c>
      <c r="S156" s="23">
        <v>2</v>
      </c>
      <c r="T156" s="102">
        <v>10</v>
      </c>
      <c r="U156" s="96">
        <v>5</v>
      </c>
      <c r="V156" s="29">
        <f t="shared" si="3"/>
        <v>0.5</v>
      </c>
    </row>
    <row r="157" spans="2:22" ht="13.5">
      <c r="B157" s="15">
        <v>17</v>
      </c>
      <c r="C157" s="16" t="s">
        <v>27</v>
      </c>
      <c r="D157" s="17">
        <v>3</v>
      </c>
      <c r="E157" s="17">
        <f>D18+D75+D131</f>
        <v>9</v>
      </c>
      <c r="F157" s="17">
        <f aca="true" t="shared" si="16" ref="F157:N157">E18+E75+E131</f>
        <v>7</v>
      </c>
      <c r="G157" s="17">
        <f t="shared" si="16"/>
        <v>3</v>
      </c>
      <c r="H157" s="17">
        <f t="shared" si="16"/>
        <v>1</v>
      </c>
      <c r="I157" s="17">
        <f t="shared" si="16"/>
        <v>2</v>
      </c>
      <c r="J157" s="17">
        <f t="shared" si="16"/>
        <v>1</v>
      </c>
      <c r="K157" s="17">
        <f t="shared" si="16"/>
        <v>2</v>
      </c>
      <c r="L157" s="17">
        <f t="shared" si="16"/>
        <v>1</v>
      </c>
      <c r="M157" s="17">
        <f t="shared" si="16"/>
        <v>1</v>
      </c>
      <c r="N157" s="17">
        <f t="shared" si="16"/>
        <v>1</v>
      </c>
      <c r="O157" s="19"/>
      <c r="P157" s="18">
        <f>G157/F157</f>
        <v>0.42857142857142855</v>
      </c>
      <c r="Q157" s="17">
        <v>0</v>
      </c>
      <c r="R157" s="17">
        <v>0</v>
      </c>
      <c r="S157" s="23">
        <v>0</v>
      </c>
      <c r="T157" s="102">
        <v>3</v>
      </c>
      <c r="U157" s="96">
        <v>2</v>
      </c>
      <c r="V157" s="29">
        <f t="shared" si="3"/>
        <v>0.6666666666666666</v>
      </c>
    </row>
    <row r="158" spans="2:22" ht="13.5">
      <c r="B158" s="15">
        <v>18</v>
      </c>
      <c r="C158" s="16" t="s">
        <v>225</v>
      </c>
      <c r="D158" s="17">
        <v>1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9"/>
      <c r="P158" s="18">
        <v>0</v>
      </c>
      <c r="Q158" s="17">
        <v>0</v>
      </c>
      <c r="R158" s="17">
        <v>0</v>
      </c>
      <c r="S158" s="23">
        <v>0</v>
      </c>
      <c r="T158" s="102">
        <v>0</v>
      </c>
      <c r="U158" s="96">
        <v>0</v>
      </c>
      <c r="V158" s="29">
        <v>0</v>
      </c>
    </row>
    <row r="159" spans="2:22" ht="13.5">
      <c r="B159" s="15">
        <v>19</v>
      </c>
      <c r="C159" s="16" t="s">
        <v>28</v>
      </c>
      <c r="D159" s="17">
        <v>5</v>
      </c>
      <c r="E159" s="17">
        <f>D17+D39+D72+D103+D133</f>
        <v>9</v>
      </c>
      <c r="F159" s="17">
        <f aca="true" t="shared" si="17" ref="F159:N159">E17+E39+E72+E103+E133</f>
        <v>7</v>
      </c>
      <c r="G159" s="17">
        <f t="shared" si="17"/>
        <v>2</v>
      </c>
      <c r="H159" s="17">
        <f t="shared" si="17"/>
        <v>1</v>
      </c>
      <c r="I159" s="17">
        <f t="shared" si="17"/>
        <v>2</v>
      </c>
      <c r="J159" s="17">
        <f t="shared" si="17"/>
        <v>2</v>
      </c>
      <c r="K159" s="17">
        <f t="shared" si="17"/>
        <v>1</v>
      </c>
      <c r="L159" s="17">
        <f t="shared" si="17"/>
        <v>1</v>
      </c>
      <c r="M159" s="17">
        <f t="shared" si="17"/>
        <v>0</v>
      </c>
      <c r="N159" s="17">
        <f t="shared" si="17"/>
        <v>0</v>
      </c>
      <c r="O159" s="19"/>
      <c r="P159" s="18">
        <f>G159/F159</f>
        <v>0.2857142857142857</v>
      </c>
      <c r="Q159" s="17">
        <v>1</v>
      </c>
      <c r="R159" s="17">
        <v>0</v>
      </c>
      <c r="S159" s="23">
        <v>0</v>
      </c>
      <c r="T159" s="102">
        <v>2</v>
      </c>
      <c r="U159" s="96">
        <v>1</v>
      </c>
      <c r="V159" s="29">
        <f t="shared" si="3"/>
        <v>0.5</v>
      </c>
    </row>
    <row r="160" spans="2:22" ht="14.25" thickBot="1">
      <c r="B160" s="59">
        <v>20</v>
      </c>
      <c r="C160" s="57" t="s">
        <v>30</v>
      </c>
      <c r="D160" s="20">
        <v>3</v>
      </c>
      <c r="E160" s="20">
        <f>D105</f>
        <v>2</v>
      </c>
      <c r="F160" s="20">
        <f aca="true" t="shared" si="18" ref="F160:N160">E105</f>
        <v>0</v>
      </c>
      <c r="G160" s="20">
        <f t="shared" si="18"/>
        <v>0</v>
      </c>
      <c r="H160" s="20">
        <f t="shared" si="18"/>
        <v>0</v>
      </c>
      <c r="I160" s="20">
        <f t="shared" si="18"/>
        <v>2</v>
      </c>
      <c r="J160" s="20">
        <f t="shared" si="18"/>
        <v>2</v>
      </c>
      <c r="K160" s="20">
        <f t="shared" si="18"/>
        <v>0</v>
      </c>
      <c r="L160" s="20">
        <f t="shared" si="18"/>
        <v>0</v>
      </c>
      <c r="M160" s="20">
        <f t="shared" si="18"/>
        <v>0</v>
      </c>
      <c r="N160" s="20">
        <f t="shared" si="18"/>
        <v>0</v>
      </c>
      <c r="O160" s="21"/>
      <c r="P160" s="60">
        <v>0</v>
      </c>
      <c r="Q160" s="20">
        <v>0</v>
      </c>
      <c r="R160" s="20">
        <v>0</v>
      </c>
      <c r="S160" s="25">
        <v>0</v>
      </c>
      <c r="T160" s="114">
        <v>0</v>
      </c>
      <c r="U160" s="108">
        <v>0</v>
      </c>
      <c r="V160" s="61">
        <v>0</v>
      </c>
    </row>
    <row r="162" ht="14.25" thickBot="1">
      <c r="B162" t="s">
        <v>51</v>
      </c>
    </row>
    <row r="163" spans="2:19" ht="13.5">
      <c r="B163" s="56" t="s">
        <v>14</v>
      </c>
      <c r="C163" s="13" t="s">
        <v>35</v>
      </c>
      <c r="D163" s="13" t="s">
        <v>55</v>
      </c>
      <c r="E163" s="13" t="s">
        <v>48</v>
      </c>
      <c r="F163" s="13" t="s">
        <v>49</v>
      </c>
      <c r="G163" s="13" t="s">
        <v>5</v>
      </c>
      <c r="H163" s="13" t="s">
        <v>7</v>
      </c>
      <c r="I163" s="13" t="s">
        <v>9</v>
      </c>
      <c r="J163" s="13" t="s">
        <v>13</v>
      </c>
      <c r="K163" s="13" t="s">
        <v>46</v>
      </c>
      <c r="L163" s="13" t="s">
        <v>47</v>
      </c>
      <c r="M163" s="13" t="s">
        <v>52</v>
      </c>
      <c r="N163" s="13"/>
      <c r="O163" s="34"/>
      <c r="P163" s="13" t="s">
        <v>50</v>
      </c>
      <c r="Q163" s="13" t="s">
        <v>53</v>
      </c>
      <c r="R163" s="13" t="s">
        <v>54</v>
      </c>
      <c r="S163" s="14" t="s">
        <v>56</v>
      </c>
    </row>
    <row r="164" spans="2:19" ht="13.5">
      <c r="B164" s="167">
        <v>1</v>
      </c>
      <c r="C164" s="75" t="s">
        <v>278</v>
      </c>
      <c r="D164" s="168">
        <v>2</v>
      </c>
      <c r="E164" s="168">
        <f>D53+D110</f>
        <v>3</v>
      </c>
      <c r="F164" s="168">
        <f aca="true" t="shared" si="19" ref="F164:M164">E53+E110</f>
        <v>51</v>
      </c>
      <c r="G164" s="168">
        <f t="shared" si="19"/>
        <v>11</v>
      </c>
      <c r="H164" s="168">
        <f t="shared" si="19"/>
        <v>0</v>
      </c>
      <c r="I164" s="168">
        <f t="shared" si="19"/>
        <v>3</v>
      </c>
      <c r="J164" s="168">
        <f t="shared" si="19"/>
        <v>1</v>
      </c>
      <c r="K164" s="168">
        <f t="shared" si="19"/>
        <v>0</v>
      </c>
      <c r="L164" s="168">
        <f t="shared" si="19"/>
        <v>0</v>
      </c>
      <c r="M164" s="168">
        <f t="shared" si="19"/>
        <v>0</v>
      </c>
      <c r="N164" s="168"/>
      <c r="O164" s="172"/>
      <c r="P164" s="37">
        <f>L164/E164*5</f>
        <v>0</v>
      </c>
      <c r="Q164" s="168">
        <v>0</v>
      </c>
      <c r="R164" s="168">
        <v>0</v>
      </c>
      <c r="S164" s="170">
        <v>0</v>
      </c>
    </row>
    <row r="165" spans="2:19" ht="13.5">
      <c r="B165" s="68">
        <v>10</v>
      </c>
      <c r="C165" s="75" t="s">
        <v>20</v>
      </c>
      <c r="D165" s="168">
        <v>3</v>
      </c>
      <c r="E165" s="168">
        <f>D24+D52+D109</f>
        <v>12</v>
      </c>
      <c r="F165" s="168">
        <f aca="true" t="shared" si="20" ref="F165:M165">E24+E52+E109</f>
        <v>192</v>
      </c>
      <c r="G165" s="168">
        <f t="shared" si="20"/>
        <v>51</v>
      </c>
      <c r="H165" s="168">
        <f t="shared" si="20"/>
        <v>8</v>
      </c>
      <c r="I165" s="168">
        <f t="shared" si="20"/>
        <v>7</v>
      </c>
      <c r="J165" s="168">
        <f t="shared" si="20"/>
        <v>9</v>
      </c>
      <c r="K165" s="168">
        <f t="shared" si="20"/>
        <v>4</v>
      </c>
      <c r="L165" s="168">
        <f t="shared" si="20"/>
        <v>2</v>
      </c>
      <c r="M165" s="168">
        <f t="shared" si="20"/>
        <v>0</v>
      </c>
      <c r="N165" s="168"/>
      <c r="O165" s="69"/>
      <c r="P165" s="37">
        <f>L165/E165*5</f>
        <v>0.8333333333333333</v>
      </c>
      <c r="Q165" s="50">
        <v>3</v>
      </c>
      <c r="R165" s="50">
        <v>0</v>
      </c>
      <c r="S165" s="51">
        <v>0</v>
      </c>
    </row>
    <row r="166" spans="2:19" ht="14.25" thickBot="1">
      <c r="B166" s="79">
        <v>16</v>
      </c>
      <c r="C166" s="57" t="s">
        <v>26</v>
      </c>
      <c r="D166" s="173">
        <v>2</v>
      </c>
      <c r="E166" s="173">
        <f>D79+D137</f>
        <v>11</v>
      </c>
      <c r="F166" s="173">
        <f aca="true" t="shared" si="21" ref="F166:M166">E79+E137</f>
        <v>176</v>
      </c>
      <c r="G166" s="173">
        <f t="shared" si="21"/>
        <v>46</v>
      </c>
      <c r="H166" s="173">
        <f t="shared" si="21"/>
        <v>9</v>
      </c>
      <c r="I166" s="173">
        <f t="shared" si="21"/>
        <v>3</v>
      </c>
      <c r="J166" s="173">
        <f t="shared" si="21"/>
        <v>5</v>
      </c>
      <c r="K166" s="173">
        <f t="shared" si="21"/>
        <v>5</v>
      </c>
      <c r="L166" s="173">
        <f t="shared" si="21"/>
        <v>3</v>
      </c>
      <c r="M166" s="173">
        <f t="shared" si="21"/>
        <v>0</v>
      </c>
      <c r="N166" s="173"/>
      <c r="O166" s="40"/>
      <c r="P166" s="92">
        <f>L166/E166*5</f>
        <v>1.3636363636363635</v>
      </c>
      <c r="Q166" s="39">
        <v>2</v>
      </c>
      <c r="R166" s="39">
        <v>0</v>
      </c>
      <c r="S166" s="42">
        <v>0</v>
      </c>
    </row>
  </sheetData>
  <sheetProtection/>
  <mergeCells count="15">
    <mergeCell ref="T140:V140"/>
    <mergeCell ref="A1:O1"/>
    <mergeCell ref="A26:O26"/>
    <mergeCell ref="A139:O139"/>
    <mergeCell ref="A55:O55"/>
    <mergeCell ref="A27:A54"/>
    <mergeCell ref="O27:O54"/>
    <mergeCell ref="A81:O81"/>
    <mergeCell ref="O56:O80"/>
    <mergeCell ref="A56:A80"/>
    <mergeCell ref="A82:A111"/>
    <mergeCell ref="O82:O111"/>
    <mergeCell ref="A113:A138"/>
    <mergeCell ref="O113:O138"/>
    <mergeCell ref="A112:O112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37">
      <selection activeCell="M82" sqref="M82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525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  <c r="O3" s="244"/>
    </row>
    <row r="4" spans="1:15" ht="24.75" customHeight="1">
      <c r="A4" s="244"/>
      <c r="C4" s="54" t="s">
        <v>526</v>
      </c>
      <c r="D4" s="8">
        <v>0</v>
      </c>
      <c r="E4" s="8">
        <v>0</v>
      </c>
      <c r="F4" s="8">
        <v>0</v>
      </c>
      <c r="G4" s="8">
        <v>0</v>
      </c>
      <c r="H4" s="8">
        <v>4</v>
      </c>
      <c r="I4" s="8">
        <v>0</v>
      </c>
      <c r="J4" s="8"/>
      <c r="K4" s="9">
        <v>4</v>
      </c>
      <c r="L4" s="2"/>
      <c r="O4" s="244"/>
    </row>
    <row r="5" spans="1:15" ht="24.75" customHeight="1" thickBot="1">
      <c r="A5" s="244"/>
      <c r="C5" s="55" t="s">
        <v>60</v>
      </c>
      <c r="D5" s="10">
        <v>0</v>
      </c>
      <c r="E5" s="10">
        <v>3</v>
      </c>
      <c r="F5" s="10">
        <v>0</v>
      </c>
      <c r="G5" s="10">
        <v>2</v>
      </c>
      <c r="H5" s="10">
        <v>1</v>
      </c>
      <c r="I5" s="10" t="s">
        <v>81</v>
      </c>
      <c r="J5" s="10"/>
      <c r="K5" s="11">
        <v>6</v>
      </c>
      <c r="L5" s="2"/>
      <c r="O5" s="244"/>
    </row>
    <row r="6" spans="1:15" ht="13.5">
      <c r="A6" s="244"/>
      <c r="O6" s="244"/>
    </row>
    <row r="7" spans="1:15" ht="13.5">
      <c r="A7" s="244"/>
      <c r="C7" t="s">
        <v>3</v>
      </c>
      <c r="D7" t="s">
        <v>527</v>
      </c>
      <c r="O7" s="244"/>
    </row>
    <row r="8" spans="1:15" ht="13.5">
      <c r="A8" s="244"/>
      <c r="C8" t="s">
        <v>125</v>
      </c>
      <c r="D8" t="s">
        <v>528</v>
      </c>
      <c r="O8" s="244"/>
    </row>
    <row r="9" spans="1:15" ht="13.5">
      <c r="A9" s="244"/>
      <c r="O9" s="244"/>
    </row>
    <row r="10" spans="1:15" ht="13.5">
      <c r="A10" s="24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O10" s="244"/>
    </row>
    <row r="11" spans="1:15" ht="13.5">
      <c r="A11" s="244"/>
      <c r="B11" s="3" t="s">
        <v>524</v>
      </c>
      <c r="C11" s="132" t="s">
        <v>410</v>
      </c>
      <c r="D11" s="133">
        <v>3</v>
      </c>
      <c r="E11" s="133">
        <v>1</v>
      </c>
      <c r="F11" s="133">
        <v>1</v>
      </c>
      <c r="G11" s="133">
        <v>0</v>
      </c>
      <c r="H11" s="133">
        <v>0</v>
      </c>
      <c r="I11" s="133">
        <v>2</v>
      </c>
      <c r="J11" s="133">
        <v>0</v>
      </c>
      <c r="K11" s="133">
        <v>0</v>
      </c>
      <c r="L11" s="133">
        <v>0</v>
      </c>
      <c r="M11" s="133">
        <v>0</v>
      </c>
      <c r="O11" s="244"/>
    </row>
    <row r="12" spans="1:15" ht="13.5">
      <c r="A12" s="244"/>
      <c r="B12" s="3" t="s">
        <v>96</v>
      </c>
      <c r="C12" s="132" t="s">
        <v>207</v>
      </c>
      <c r="D12" s="133">
        <v>3</v>
      </c>
      <c r="E12" s="133">
        <v>1</v>
      </c>
      <c r="F12" s="133">
        <v>0</v>
      </c>
      <c r="G12" s="133">
        <v>1</v>
      </c>
      <c r="H12" s="133">
        <v>0</v>
      </c>
      <c r="I12" s="133">
        <v>1</v>
      </c>
      <c r="J12" s="133">
        <v>0</v>
      </c>
      <c r="K12" s="133">
        <v>0</v>
      </c>
      <c r="L12" s="133">
        <v>0</v>
      </c>
      <c r="M12" s="133">
        <v>1</v>
      </c>
      <c r="O12" s="244"/>
    </row>
    <row r="13" spans="1:15" ht="13.5">
      <c r="A13" s="244"/>
      <c r="B13" s="3" t="s">
        <v>97</v>
      </c>
      <c r="C13" s="132" t="s">
        <v>346</v>
      </c>
      <c r="D13" s="133">
        <v>3</v>
      </c>
      <c r="E13" s="133">
        <v>3</v>
      </c>
      <c r="F13" s="133">
        <v>0</v>
      </c>
      <c r="G13" s="133">
        <v>0</v>
      </c>
      <c r="H13" s="133">
        <v>0</v>
      </c>
      <c r="I13" s="133">
        <v>0</v>
      </c>
      <c r="J13" s="133">
        <v>1</v>
      </c>
      <c r="K13" s="133">
        <v>0</v>
      </c>
      <c r="L13" s="133">
        <v>1</v>
      </c>
      <c r="M13" s="133">
        <v>0</v>
      </c>
      <c r="O13" s="244"/>
    </row>
    <row r="14" spans="1:15" ht="13.5">
      <c r="A14" s="244"/>
      <c r="B14" s="3" t="s">
        <v>98</v>
      </c>
      <c r="C14" s="132" t="s">
        <v>86</v>
      </c>
      <c r="D14" s="133">
        <v>3</v>
      </c>
      <c r="E14" s="133">
        <v>2</v>
      </c>
      <c r="F14" s="133">
        <v>1</v>
      </c>
      <c r="G14" s="133">
        <v>0</v>
      </c>
      <c r="H14" s="133">
        <v>1</v>
      </c>
      <c r="I14" s="133">
        <v>1</v>
      </c>
      <c r="J14" s="133">
        <v>0</v>
      </c>
      <c r="K14" s="133">
        <v>0</v>
      </c>
      <c r="L14" s="133">
        <v>0</v>
      </c>
      <c r="M14" s="133">
        <v>0</v>
      </c>
      <c r="O14" s="244"/>
    </row>
    <row r="15" spans="1:15" ht="13.5">
      <c r="A15" s="244"/>
      <c r="B15" s="3" t="s">
        <v>99</v>
      </c>
      <c r="C15" s="132" t="s">
        <v>116</v>
      </c>
      <c r="D15" s="133">
        <v>3</v>
      </c>
      <c r="E15" s="133">
        <v>3</v>
      </c>
      <c r="F15" s="133">
        <v>1</v>
      </c>
      <c r="G15" s="133">
        <v>0</v>
      </c>
      <c r="H15" s="133">
        <v>1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O15" s="244"/>
    </row>
    <row r="16" spans="1:15" ht="13.5">
      <c r="A16" s="244"/>
      <c r="B16" s="3" t="s">
        <v>102</v>
      </c>
      <c r="C16" s="132" t="s">
        <v>411</v>
      </c>
      <c r="D16" s="133">
        <v>3</v>
      </c>
      <c r="E16" s="133">
        <v>2</v>
      </c>
      <c r="F16" s="133">
        <v>1</v>
      </c>
      <c r="G16" s="133">
        <v>1</v>
      </c>
      <c r="H16" s="133">
        <v>2</v>
      </c>
      <c r="I16" s="133">
        <v>1</v>
      </c>
      <c r="J16" s="133">
        <v>0</v>
      </c>
      <c r="K16" s="133">
        <v>0</v>
      </c>
      <c r="L16" s="133">
        <v>0</v>
      </c>
      <c r="M16" s="133">
        <v>0</v>
      </c>
      <c r="O16" s="244"/>
    </row>
    <row r="17" spans="1:15" ht="13.5">
      <c r="A17" s="244"/>
      <c r="B17" s="3" t="s">
        <v>100</v>
      </c>
      <c r="C17" s="132" t="s">
        <v>412</v>
      </c>
      <c r="D17" s="133">
        <v>3</v>
      </c>
      <c r="E17" s="133">
        <v>3</v>
      </c>
      <c r="F17" s="133">
        <v>3</v>
      </c>
      <c r="G17" s="133">
        <v>2</v>
      </c>
      <c r="H17" s="133">
        <v>2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O17" s="244"/>
    </row>
    <row r="18" spans="1:15" ht="13.5">
      <c r="A18" s="244"/>
      <c r="B18" s="3" t="s">
        <v>104</v>
      </c>
      <c r="C18" s="132" t="s">
        <v>413</v>
      </c>
      <c r="D18" s="133">
        <v>3</v>
      </c>
      <c r="E18" s="133">
        <v>2</v>
      </c>
      <c r="F18" s="133">
        <v>0</v>
      </c>
      <c r="G18" s="133">
        <v>1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1</v>
      </c>
      <c r="O18" s="244"/>
    </row>
    <row r="19" spans="1:15" ht="13.5">
      <c r="A19" s="244"/>
      <c r="B19" s="3" t="s">
        <v>105</v>
      </c>
      <c r="C19" s="132" t="s">
        <v>414</v>
      </c>
      <c r="D19" s="133">
        <v>2</v>
      </c>
      <c r="E19" s="133">
        <v>1</v>
      </c>
      <c r="F19" s="133">
        <v>1</v>
      </c>
      <c r="G19" s="133">
        <v>1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1</v>
      </c>
      <c r="O19" s="244"/>
    </row>
    <row r="20" spans="1:15" ht="13.5">
      <c r="A20" s="244"/>
      <c r="B20" s="3"/>
      <c r="C20" s="4"/>
      <c r="O20" s="244"/>
    </row>
    <row r="21" spans="1:15" ht="13.5">
      <c r="A21" s="244"/>
      <c r="B21" s="3"/>
      <c r="C21" s="1" t="s">
        <v>45</v>
      </c>
      <c r="D21" s="1" t="s">
        <v>48</v>
      </c>
      <c r="E21" s="1" t="s">
        <v>49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46</v>
      </c>
      <c r="K21" s="1" t="s">
        <v>47</v>
      </c>
      <c r="L21" s="1" t="s">
        <v>52</v>
      </c>
      <c r="O21" s="244"/>
    </row>
    <row r="22" spans="1:15" ht="13.5">
      <c r="A22" s="244"/>
      <c r="B22" s="3"/>
      <c r="C22" s="4" t="s">
        <v>120</v>
      </c>
      <c r="D22" s="133">
        <v>4.67</v>
      </c>
      <c r="E22" s="133">
        <v>77</v>
      </c>
      <c r="F22" s="133">
        <v>23</v>
      </c>
      <c r="G22" s="133">
        <v>4</v>
      </c>
      <c r="H22" s="133">
        <v>5</v>
      </c>
      <c r="I22" s="133">
        <v>3</v>
      </c>
      <c r="J22" s="133">
        <v>4</v>
      </c>
      <c r="K22" s="133">
        <v>4</v>
      </c>
      <c r="L22" s="133">
        <v>1</v>
      </c>
      <c r="O22" s="244"/>
    </row>
    <row r="23" spans="1:15" ht="13.5">
      <c r="A23" s="244"/>
      <c r="B23" s="3"/>
      <c r="C23" s="4" t="s">
        <v>529</v>
      </c>
      <c r="D23" s="133">
        <v>1.33</v>
      </c>
      <c r="E23" s="133">
        <v>20</v>
      </c>
      <c r="F23" s="133">
        <v>5</v>
      </c>
      <c r="G23" s="133">
        <v>0</v>
      </c>
      <c r="H23" s="133">
        <v>1</v>
      </c>
      <c r="I23" s="133">
        <v>2</v>
      </c>
      <c r="J23" s="133">
        <v>0</v>
      </c>
      <c r="K23" s="133">
        <v>0</v>
      </c>
      <c r="L23" s="133">
        <v>0</v>
      </c>
      <c r="M23" s="1"/>
      <c r="O23" s="244"/>
    </row>
    <row r="24" spans="1:15" ht="13.5">
      <c r="A24" s="244"/>
      <c r="B24" s="3"/>
      <c r="C24" s="4"/>
      <c r="O24" s="244"/>
    </row>
    <row r="25" spans="1:15" ht="9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1:15" ht="14.25" thickBot="1">
      <c r="A26" s="244"/>
      <c r="B26" t="s">
        <v>577</v>
      </c>
      <c r="O26" s="244"/>
    </row>
    <row r="27" spans="1:15" ht="24.75" customHeight="1">
      <c r="A27" s="244"/>
      <c r="C27" s="5"/>
      <c r="D27" s="6">
        <v>1</v>
      </c>
      <c r="E27" s="6">
        <v>2</v>
      </c>
      <c r="F27" s="6">
        <v>3</v>
      </c>
      <c r="G27" s="6">
        <v>4</v>
      </c>
      <c r="H27" s="6">
        <v>5</v>
      </c>
      <c r="I27" s="6">
        <v>6</v>
      </c>
      <c r="J27" s="6">
        <v>7</v>
      </c>
      <c r="K27" s="219">
        <v>8</v>
      </c>
      <c r="L27" s="219">
        <v>9</v>
      </c>
      <c r="M27" s="7" t="s">
        <v>0</v>
      </c>
      <c r="O27" s="244"/>
    </row>
    <row r="28" spans="1:15" ht="24.75" customHeight="1">
      <c r="A28" s="244"/>
      <c r="C28" s="54" t="s">
        <v>330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20">
        <v>0</v>
      </c>
      <c r="L28" s="220">
        <v>0</v>
      </c>
      <c r="M28" s="9">
        <v>0</v>
      </c>
      <c r="O28" s="244"/>
    </row>
    <row r="29" spans="1:15" ht="24.75" customHeight="1" thickBot="1">
      <c r="A29" s="244"/>
      <c r="C29" s="55" t="s">
        <v>60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221">
        <v>0</v>
      </c>
      <c r="L29" s="221">
        <v>0</v>
      </c>
      <c r="M29" s="11">
        <v>0</v>
      </c>
      <c r="O29" s="244"/>
    </row>
    <row r="30" spans="1:15" ht="13.5">
      <c r="A30" s="244"/>
      <c r="K30" t="s">
        <v>311</v>
      </c>
      <c r="L30" t="s">
        <v>311</v>
      </c>
      <c r="O30" s="244"/>
    </row>
    <row r="31" spans="1:15" ht="13.5">
      <c r="A31" s="244"/>
      <c r="C31" t="s">
        <v>3</v>
      </c>
      <c r="D31" t="s">
        <v>240</v>
      </c>
      <c r="O31" s="244"/>
    </row>
    <row r="32" spans="1:15" ht="13.5">
      <c r="A32" s="244"/>
      <c r="C32" t="s">
        <v>2</v>
      </c>
      <c r="D32" t="s">
        <v>61</v>
      </c>
      <c r="O32" s="244"/>
    </row>
    <row r="33" spans="1:15" ht="13.5">
      <c r="A33" s="244"/>
      <c r="O33" s="244"/>
    </row>
    <row r="34" spans="1:15" ht="13.5">
      <c r="A34" s="244"/>
      <c r="C34" s="1" t="s">
        <v>4</v>
      </c>
      <c r="D34" s="1" t="s">
        <v>5</v>
      </c>
      <c r="E34" s="1" t="s">
        <v>6</v>
      </c>
      <c r="F34" s="1" t="s">
        <v>7</v>
      </c>
      <c r="G34" s="1" t="s">
        <v>8</v>
      </c>
      <c r="H34" s="1" t="s">
        <v>11</v>
      </c>
      <c r="I34" s="1" t="s">
        <v>9</v>
      </c>
      <c r="J34" s="1" t="s">
        <v>13</v>
      </c>
      <c r="K34" s="1" t="s">
        <v>10</v>
      </c>
      <c r="L34" s="1" t="s">
        <v>12</v>
      </c>
      <c r="M34" s="1" t="s">
        <v>63</v>
      </c>
      <c r="O34" s="244"/>
    </row>
    <row r="35" spans="1:15" ht="13.5">
      <c r="A35" s="244"/>
      <c r="B35" s="3" t="s">
        <v>579</v>
      </c>
      <c r="C35" s="132" t="s">
        <v>410</v>
      </c>
      <c r="D35" s="133">
        <v>4</v>
      </c>
      <c r="E35" s="133">
        <v>4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O35" s="244"/>
    </row>
    <row r="36" spans="1:15" ht="13.5">
      <c r="A36" s="244"/>
      <c r="B36" s="3" t="s">
        <v>96</v>
      </c>
      <c r="C36" s="132" t="s">
        <v>207</v>
      </c>
      <c r="D36" s="133">
        <v>3</v>
      </c>
      <c r="E36" s="133">
        <v>0</v>
      </c>
      <c r="F36" s="133">
        <v>0</v>
      </c>
      <c r="G36" s="133">
        <v>0</v>
      </c>
      <c r="H36" s="133">
        <v>0</v>
      </c>
      <c r="I36" s="133">
        <v>2</v>
      </c>
      <c r="J36" s="133">
        <v>0</v>
      </c>
      <c r="K36" s="133">
        <v>1</v>
      </c>
      <c r="L36" s="133">
        <v>0</v>
      </c>
      <c r="M36" s="133">
        <v>1</v>
      </c>
      <c r="O36" s="244"/>
    </row>
    <row r="37" spans="1:15" ht="13.5">
      <c r="A37" s="244"/>
      <c r="B37" s="3" t="s">
        <v>97</v>
      </c>
      <c r="C37" s="132" t="s">
        <v>346</v>
      </c>
      <c r="D37" s="133">
        <v>3</v>
      </c>
      <c r="E37" s="133">
        <v>3</v>
      </c>
      <c r="F37" s="133">
        <v>1</v>
      </c>
      <c r="G37" s="133">
        <v>0</v>
      </c>
      <c r="H37" s="133">
        <v>0</v>
      </c>
      <c r="I37" s="133">
        <v>0</v>
      </c>
      <c r="J37" s="133">
        <v>0</v>
      </c>
      <c r="K37" s="133">
        <v>1</v>
      </c>
      <c r="L37" s="133">
        <v>0</v>
      </c>
      <c r="M37" s="133">
        <v>0</v>
      </c>
      <c r="O37" s="244"/>
    </row>
    <row r="38" spans="1:15" ht="13.5">
      <c r="A38" s="244"/>
      <c r="B38" s="3" t="s">
        <v>580</v>
      </c>
      <c r="C38" s="132" t="s">
        <v>86</v>
      </c>
      <c r="D38" s="133">
        <v>3</v>
      </c>
      <c r="E38" s="133">
        <v>3</v>
      </c>
      <c r="F38" s="133">
        <v>2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1</v>
      </c>
      <c r="M38" s="133">
        <v>0</v>
      </c>
      <c r="O38" s="244"/>
    </row>
    <row r="39" spans="1:15" ht="13.5">
      <c r="A39" s="244"/>
      <c r="B39" s="3" t="s">
        <v>99</v>
      </c>
      <c r="C39" s="132" t="s">
        <v>116</v>
      </c>
      <c r="D39" s="133">
        <v>3</v>
      </c>
      <c r="E39" s="133">
        <v>3</v>
      </c>
      <c r="F39" s="133">
        <v>0</v>
      </c>
      <c r="G39" s="133">
        <v>0</v>
      </c>
      <c r="H39" s="133">
        <v>0</v>
      </c>
      <c r="I39" s="133">
        <v>0</v>
      </c>
      <c r="J39" s="133">
        <v>1</v>
      </c>
      <c r="K39" s="133">
        <v>1</v>
      </c>
      <c r="L39" s="133">
        <v>0</v>
      </c>
      <c r="M39" s="133">
        <v>0</v>
      </c>
      <c r="O39" s="244"/>
    </row>
    <row r="40" spans="1:15" ht="13.5">
      <c r="A40" s="244"/>
      <c r="B40" s="3" t="s">
        <v>102</v>
      </c>
      <c r="C40" s="132" t="s">
        <v>411</v>
      </c>
      <c r="D40" s="133">
        <v>3</v>
      </c>
      <c r="E40" s="133">
        <v>3</v>
      </c>
      <c r="F40" s="133">
        <v>1</v>
      </c>
      <c r="G40" s="133">
        <v>0</v>
      </c>
      <c r="H40" s="133">
        <v>0</v>
      </c>
      <c r="I40" s="133">
        <v>0</v>
      </c>
      <c r="J40" s="133">
        <v>0</v>
      </c>
      <c r="K40" s="133">
        <v>1</v>
      </c>
      <c r="L40" s="133">
        <v>0</v>
      </c>
      <c r="M40" s="133">
        <v>0</v>
      </c>
      <c r="O40" s="244"/>
    </row>
    <row r="41" spans="1:15" ht="13.5">
      <c r="A41" s="244"/>
      <c r="B41" s="3" t="s">
        <v>100</v>
      </c>
      <c r="C41" s="132" t="s">
        <v>412</v>
      </c>
      <c r="D41" s="133">
        <v>3</v>
      </c>
      <c r="E41" s="133">
        <v>3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O41" s="244"/>
    </row>
    <row r="42" spans="1:15" ht="13.5">
      <c r="A42" s="244"/>
      <c r="B42" s="3" t="s">
        <v>104</v>
      </c>
      <c r="C42" s="132" t="s">
        <v>413</v>
      </c>
      <c r="D42" s="133">
        <v>3</v>
      </c>
      <c r="E42" s="133">
        <v>3</v>
      </c>
      <c r="F42" s="133">
        <v>0</v>
      </c>
      <c r="G42" s="133">
        <v>0</v>
      </c>
      <c r="H42" s="133">
        <v>0</v>
      </c>
      <c r="I42" s="133">
        <v>0</v>
      </c>
      <c r="J42" s="133">
        <v>1</v>
      </c>
      <c r="K42" s="133">
        <v>0</v>
      </c>
      <c r="L42" s="133">
        <v>0</v>
      </c>
      <c r="M42" s="133">
        <v>0</v>
      </c>
      <c r="O42" s="244"/>
    </row>
    <row r="43" spans="1:15" ht="13.5">
      <c r="A43" s="244"/>
      <c r="B43" s="3" t="s">
        <v>105</v>
      </c>
      <c r="C43" s="132" t="s">
        <v>414</v>
      </c>
      <c r="D43" s="133">
        <v>3</v>
      </c>
      <c r="E43" s="133">
        <v>2</v>
      </c>
      <c r="F43" s="133">
        <v>0</v>
      </c>
      <c r="G43" s="133">
        <v>0</v>
      </c>
      <c r="H43" s="133">
        <v>0</v>
      </c>
      <c r="I43" s="133">
        <v>1</v>
      </c>
      <c r="J43" s="133">
        <v>0</v>
      </c>
      <c r="K43" s="133">
        <v>0</v>
      </c>
      <c r="L43" s="133">
        <v>0</v>
      </c>
      <c r="M43" s="133">
        <v>0</v>
      </c>
      <c r="O43" s="244"/>
    </row>
    <row r="44" spans="1:15" ht="13.5">
      <c r="A44" s="244"/>
      <c r="B44" s="3"/>
      <c r="C44" s="4"/>
      <c r="O44" s="244"/>
    </row>
    <row r="45" spans="1:15" ht="13.5">
      <c r="A45" s="244"/>
      <c r="B45" s="3"/>
      <c r="C45" s="1" t="s">
        <v>45</v>
      </c>
      <c r="D45" s="1" t="s">
        <v>48</v>
      </c>
      <c r="E45" s="1" t="s">
        <v>49</v>
      </c>
      <c r="F45" s="1" t="s">
        <v>5</v>
      </c>
      <c r="G45" s="1" t="s">
        <v>7</v>
      </c>
      <c r="H45" s="1" t="s">
        <v>9</v>
      </c>
      <c r="I45" s="1" t="s">
        <v>13</v>
      </c>
      <c r="J45" s="1" t="s">
        <v>46</v>
      </c>
      <c r="K45" s="1" t="s">
        <v>47</v>
      </c>
      <c r="L45" s="1" t="s">
        <v>52</v>
      </c>
      <c r="O45" s="244"/>
    </row>
    <row r="46" spans="1:15" ht="13.5">
      <c r="A46" s="244"/>
      <c r="B46" s="3"/>
      <c r="C46" s="4" t="s">
        <v>26</v>
      </c>
      <c r="D46" s="133">
        <v>7</v>
      </c>
      <c r="E46" s="133">
        <v>97</v>
      </c>
      <c r="F46" s="133">
        <v>27</v>
      </c>
      <c r="G46" s="133">
        <v>4</v>
      </c>
      <c r="H46" s="133">
        <v>2</v>
      </c>
      <c r="I46" s="133">
        <v>6</v>
      </c>
      <c r="J46" s="133">
        <v>0</v>
      </c>
      <c r="K46" s="133">
        <v>0</v>
      </c>
      <c r="L46" s="133">
        <v>0</v>
      </c>
      <c r="O46" s="244"/>
    </row>
    <row r="47" spans="1:15" ht="13.5">
      <c r="A47" s="244"/>
      <c r="B47" s="3"/>
      <c r="C47" s="4"/>
      <c r="O47" s="244"/>
    </row>
    <row r="48" spans="1:15" ht="9" customHeight="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</row>
    <row r="49" spans="1:15" ht="9" customHeight="1" thickBot="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</row>
    <row r="50" spans="2:22" ht="14.25" thickBot="1">
      <c r="B50" t="s">
        <v>62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241" t="s">
        <v>513</v>
      </c>
      <c r="U50" s="242"/>
      <c r="V50" s="243"/>
    </row>
    <row r="51" spans="2:22" ht="13.5">
      <c r="B51" s="56" t="s">
        <v>14</v>
      </c>
      <c r="C51" s="13" t="s">
        <v>35</v>
      </c>
      <c r="D51" s="13" t="s">
        <v>55</v>
      </c>
      <c r="E51" s="13" t="s">
        <v>5</v>
      </c>
      <c r="F51" s="13" t="s">
        <v>6</v>
      </c>
      <c r="G51" s="13" t="s">
        <v>7</v>
      </c>
      <c r="H51" s="13" t="s">
        <v>8</v>
      </c>
      <c r="I51" s="13" t="s">
        <v>11</v>
      </c>
      <c r="J51" s="13" t="s">
        <v>9</v>
      </c>
      <c r="K51" s="13" t="s">
        <v>13</v>
      </c>
      <c r="L51" s="13" t="s">
        <v>10</v>
      </c>
      <c r="M51" s="27" t="s">
        <v>12</v>
      </c>
      <c r="N51" s="13" t="s">
        <v>63</v>
      </c>
      <c r="O51" s="22"/>
      <c r="P51" s="13" t="s">
        <v>36</v>
      </c>
      <c r="Q51" s="13" t="s">
        <v>39</v>
      </c>
      <c r="R51" s="13" t="s">
        <v>40</v>
      </c>
      <c r="S51" s="14" t="s">
        <v>38</v>
      </c>
      <c r="T51" s="174" t="s">
        <v>6</v>
      </c>
      <c r="U51" s="27" t="s">
        <v>7</v>
      </c>
      <c r="V51" s="28" t="s">
        <v>36</v>
      </c>
    </row>
    <row r="52" spans="2:22" ht="13.5">
      <c r="B52" s="15">
        <v>1</v>
      </c>
      <c r="C52" s="16" t="s">
        <v>15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9"/>
      <c r="P52" s="18">
        <v>0</v>
      </c>
      <c r="Q52" s="17">
        <v>0</v>
      </c>
      <c r="R52" s="17">
        <v>0</v>
      </c>
      <c r="S52" s="17">
        <v>0</v>
      </c>
      <c r="T52" s="102">
        <v>0</v>
      </c>
      <c r="U52" s="96">
        <v>0</v>
      </c>
      <c r="V52" s="29">
        <v>0</v>
      </c>
    </row>
    <row r="53" spans="2:22" ht="13.5">
      <c r="B53" s="15">
        <v>2</v>
      </c>
      <c r="C53" s="16" t="s">
        <v>16</v>
      </c>
      <c r="D53" s="17">
        <v>2</v>
      </c>
      <c r="E53" s="17">
        <f>D19+D43</f>
        <v>5</v>
      </c>
      <c r="F53" s="17">
        <f aca="true" t="shared" si="0" ref="F53:N53">E19+E43</f>
        <v>3</v>
      </c>
      <c r="G53" s="17">
        <f t="shared" si="0"/>
        <v>1</v>
      </c>
      <c r="H53" s="17">
        <f t="shared" si="0"/>
        <v>1</v>
      </c>
      <c r="I53" s="17">
        <f t="shared" si="0"/>
        <v>0</v>
      </c>
      <c r="J53" s="17">
        <f t="shared" si="0"/>
        <v>1</v>
      </c>
      <c r="K53" s="17">
        <f t="shared" si="0"/>
        <v>0</v>
      </c>
      <c r="L53" s="17">
        <f t="shared" si="0"/>
        <v>0</v>
      </c>
      <c r="M53" s="17">
        <f t="shared" si="0"/>
        <v>0</v>
      </c>
      <c r="N53" s="17">
        <f t="shared" si="0"/>
        <v>1</v>
      </c>
      <c r="O53" s="19"/>
      <c r="P53" s="18">
        <f aca="true" t="shared" si="1" ref="P53:P69">G53/F53</f>
        <v>0.3333333333333333</v>
      </c>
      <c r="Q53" s="17">
        <v>0</v>
      </c>
      <c r="R53" s="17">
        <v>0</v>
      </c>
      <c r="S53" s="17">
        <v>0</v>
      </c>
      <c r="T53" s="102">
        <v>0</v>
      </c>
      <c r="U53" s="96">
        <v>0</v>
      </c>
      <c r="V53" s="29">
        <v>0</v>
      </c>
    </row>
    <row r="54" spans="2:22" ht="13.5">
      <c r="B54" s="15">
        <v>3</v>
      </c>
      <c r="C54" s="16" t="s">
        <v>31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9"/>
      <c r="P54" s="18">
        <v>0</v>
      </c>
      <c r="Q54" s="17">
        <v>0</v>
      </c>
      <c r="R54" s="17">
        <v>0</v>
      </c>
      <c r="S54" s="17">
        <v>0</v>
      </c>
      <c r="T54" s="102">
        <v>0</v>
      </c>
      <c r="U54" s="96">
        <v>0</v>
      </c>
      <c r="V54" s="29">
        <v>0</v>
      </c>
    </row>
    <row r="55" spans="2:22" ht="13.5">
      <c r="B55" s="15">
        <v>4</v>
      </c>
      <c r="C55" s="16" t="s">
        <v>17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9"/>
      <c r="P55" s="18">
        <v>0</v>
      </c>
      <c r="Q55" s="17">
        <v>0</v>
      </c>
      <c r="R55" s="17">
        <v>0</v>
      </c>
      <c r="S55" s="17">
        <v>0</v>
      </c>
      <c r="T55" s="102">
        <v>0</v>
      </c>
      <c r="U55" s="96">
        <v>0</v>
      </c>
      <c r="V55" s="29">
        <v>0</v>
      </c>
    </row>
    <row r="56" spans="2:22" ht="13.5">
      <c r="B56" s="15">
        <v>5</v>
      </c>
      <c r="C56" s="16" t="s">
        <v>32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9"/>
      <c r="P56" s="18">
        <v>0</v>
      </c>
      <c r="Q56" s="17">
        <v>0</v>
      </c>
      <c r="R56" s="17">
        <v>0</v>
      </c>
      <c r="S56" s="17">
        <v>0</v>
      </c>
      <c r="T56" s="102">
        <v>0</v>
      </c>
      <c r="U56" s="96">
        <v>0</v>
      </c>
      <c r="V56" s="29">
        <v>0</v>
      </c>
    </row>
    <row r="57" spans="2:22" ht="13.5">
      <c r="B57" s="15">
        <v>6</v>
      </c>
      <c r="C57" s="16" t="s">
        <v>77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9"/>
      <c r="P57" s="18">
        <v>0</v>
      </c>
      <c r="Q57" s="17">
        <v>0</v>
      </c>
      <c r="R57" s="17">
        <v>0</v>
      </c>
      <c r="S57" s="17">
        <v>0</v>
      </c>
      <c r="T57" s="102">
        <v>0</v>
      </c>
      <c r="U57" s="96">
        <v>0</v>
      </c>
      <c r="V57" s="29">
        <v>0</v>
      </c>
    </row>
    <row r="58" spans="2:22" ht="13.5">
      <c r="B58" s="15">
        <v>7</v>
      </c>
      <c r="C58" s="16" t="s">
        <v>19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9"/>
      <c r="P58" s="18">
        <v>0</v>
      </c>
      <c r="Q58" s="17">
        <v>0</v>
      </c>
      <c r="R58" s="17">
        <v>0</v>
      </c>
      <c r="S58" s="17">
        <v>0</v>
      </c>
      <c r="T58" s="102">
        <v>0</v>
      </c>
      <c r="U58" s="96">
        <v>0</v>
      </c>
      <c r="V58" s="29">
        <v>0</v>
      </c>
    </row>
    <row r="59" spans="2:22" ht="13.5">
      <c r="B59" s="15">
        <v>8</v>
      </c>
      <c r="C59" s="16" t="s">
        <v>34</v>
      </c>
      <c r="D59" s="17">
        <v>2</v>
      </c>
      <c r="E59" s="17">
        <f>D15+D39</f>
        <v>6</v>
      </c>
      <c r="F59" s="17">
        <f aca="true" t="shared" si="2" ref="F59:N59">E15+E39</f>
        <v>6</v>
      </c>
      <c r="G59" s="17">
        <f t="shared" si="2"/>
        <v>1</v>
      </c>
      <c r="H59" s="17">
        <f t="shared" si="2"/>
        <v>0</v>
      </c>
      <c r="I59" s="17">
        <f t="shared" si="2"/>
        <v>1</v>
      </c>
      <c r="J59" s="17">
        <f t="shared" si="2"/>
        <v>0</v>
      </c>
      <c r="K59" s="17">
        <f t="shared" si="2"/>
        <v>1</v>
      </c>
      <c r="L59" s="17">
        <f t="shared" si="2"/>
        <v>1</v>
      </c>
      <c r="M59" s="17">
        <f t="shared" si="2"/>
        <v>0</v>
      </c>
      <c r="N59" s="17">
        <f t="shared" si="2"/>
        <v>0</v>
      </c>
      <c r="O59" s="19"/>
      <c r="P59" s="18">
        <f t="shared" si="1"/>
        <v>0.16666666666666666</v>
      </c>
      <c r="Q59" s="17">
        <v>0</v>
      </c>
      <c r="R59" s="17">
        <v>0</v>
      </c>
      <c r="S59" s="17">
        <v>0</v>
      </c>
      <c r="T59" s="102">
        <v>3</v>
      </c>
      <c r="U59" s="96">
        <v>0</v>
      </c>
      <c r="V59" s="29">
        <f>U59/T59</f>
        <v>0</v>
      </c>
    </row>
    <row r="60" spans="2:22" ht="13.5">
      <c r="B60" s="15">
        <v>9</v>
      </c>
      <c r="C60" s="16" t="s">
        <v>29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9"/>
      <c r="P60" s="18">
        <v>0</v>
      </c>
      <c r="Q60" s="17">
        <v>0</v>
      </c>
      <c r="R60" s="17">
        <v>0</v>
      </c>
      <c r="S60" s="17">
        <v>0</v>
      </c>
      <c r="T60" s="102">
        <v>0</v>
      </c>
      <c r="U60" s="96">
        <v>0</v>
      </c>
      <c r="V60" s="29">
        <v>0</v>
      </c>
    </row>
    <row r="61" spans="2:22" ht="13.5">
      <c r="B61" s="15">
        <v>10</v>
      </c>
      <c r="C61" s="16" t="s">
        <v>20</v>
      </c>
      <c r="D61" s="17">
        <v>2</v>
      </c>
      <c r="E61" s="17">
        <f>D11+D35</f>
        <v>7</v>
      </c>
      <c r="F61" s="17">
        <f aca="true" t="shared" si="3" ref="F61:N61">E11+E35</f>
        <v>5</v>
      </c>
      <c r="G61" s="17">
        <f t="shared" si="3"/>
        <v>1</v>
      </c>
      <c r="H61" s="17">
        <f t="shared" si="3"/>
        <v>0</v>
      </c>
      <c r="I61" s="17">
        <f t="shared" si="3"/>
        <v>0</v>
      </c>
      <c r="J61" s="17">
        <f t="shared" si="3"/>
        <v>2</v>
      </c>
      <c r="K61" s="17">
        <f t="shared" si="3"/>
        <v>0</v>
      </c>
      <c r="L61" s="17">
        <f t="shared" si="3"/>
        <v>0</v>
      </c>
      <c r="M61" s="17">
        <f t="shared" si="3"/>
        <v>0</v>
      </c>
      <c r="N61" s="17">
        <f t="shared" si="3"/>
        <v>0</v>
      </c>
      <c r="O61" s="19"/>
      <c r="P61" s="18">
        <f t="shared" si="1"/>
        <v>0.2</v>
      </c>
      <c r="Q61" s="17">
        <v>0</v>
      </c>
      <c r="R61" s="17">
        <v>0</v>
      </c>
      <c r="S61" s="17">
        <v>0</v>
      </c>
      <c r="T61" s="102">
        <v>0</v>
      </c>
      <c r="U61" s="96">
        <v>0</v>
      </c>
      <c r="V61" s="29">
        <v>0</v>
      </c>
    </row>
    <row r="62" spans="2:22" ht="13.5">
      <c r="B62" s="15">
        <v>12</v>
      </c>
      <c r="C62" s="16" t="s">
        <v>22</v>
      </c>
      <c r="D62" s="17">
        <v>2</v>
      </c>
      <c r="E62" s="17">
        <f>D12+D36</f>
        <v>6</v>
      </c>
      <c r="F62" s="17">
        <f aca="true" t="shared" si="4" ref="F62:N62">E12+E36</f>
        <v>1</v>
      </c>
      <c r="G62" s="17">
        <f t="shared" si="4"/>
        <v>0</v>
      </c>
      <c r="H62" s="17">
        <f t="shared" si="4"/>
        <v>1</v>
      </c>
      <c r="I62" s="17">
        <f t="shared" si="4"/>
        <v>0</v>
      </c>
      <c r="J62" s="17">
        <f t="shared" si="4"/>
        <v>3</v>
      </c>
      <c r="K62" s="17">
        <f t="shared" si="4"/>
        <v>0</v>
      </c>
      <c r="L62" s="17">
        <f t="shared" si="4"/>
        <v>1</v>
      </c>
      <c r="M62" s="17">
        <f t="shared" si="4"/>
        <v>0</v>
      </c>
      <c r="N62" s="17">
        <f t="shared" si="4"/>
        <v>2</v>
      </c>
      <c r="O62" s="19"/>
      <c r="P62" s="18">
        <f t="shared" si="1"/>
        <v>0</v>
      </c>
      <c r="Q62" s="17">
        <v>0</v>
      </c>
      <c r="R62" s="17">
        <v>0</v>
      </c>
      <c r="S62" s="17">
        <v>0</v>
      </c>
      <c r="T62" s="102">
        <v>0</v>
      </c>
      <c r="U62" s="96">
        <v>0</v>
      </c>
      <c r="V62" s="29">
        <v>0</v>
      </c>
    </row>
    <row r="63" spans="2:22" ht="13.5">
      <c r="B63" s="15">
        <v>13</v>
      </c>
      <c r="C63" s="16" t="s">
        <v>23</v>
      </c>
      <c r="D63" s="17">
        <v>2</v>
      </c>
      <c r="E63" s="17">
        <f>D13+D37</f>
        <v>6</v>
      </c>
      <c r="F63" s="17">
        <f aca="true" t="shared" si="5" ref="F63:N63">E13+E37</f>
        <v>6</v>
      </c>
      <c r="G63" s="17">
        <f t="shared" si="5"/>
        <v>1</v>
      </c>
      <c r="H63" s="17">
        <f t="shared" si="5"/>
        <v>0</v>
      </c>
      <c r="I63" s="17">
        <f t="shared" si="5"/>
        <v>0</v>
      </c>
      <c r="J63" s="17">
        <f t="shared" si="5"/>
        <v>0</v>
      </c>
      <c r="K63" s="17">
        <f t="shared" si="5"/>
        <v>1</v>
      </c>
      <c r="L63" s="17">
        <f t="shared" si="5"/>
        <v>1</v>
      </c>
      <c r="M63" s="17">
        <f t="shared" si="5"/>
        <v>1</v>
      </c>
      <c r="N63" s="17">
        <f t="shared" si="5"/>
        <v>0</v>
      </c>
      <c r="O63" s="19"/>
      <c r="P63" s="18">
        <f t="shared" si="1"/>
        <v>0.16666666666666666</v>
      </c>
      <c r="Q63" s="17">
        <v>0</v>
      </c>
      <c r="R63" s="17">
        <v>0</v>
      </c>
      <c r="S63" s="17">
        <v>0</v>
      </c>
      <c r="T63" s="102">
        <v>3</v>
      </c>
      <c r="U63" s="96">
        <v>1</v>
      </c>
      <c r="V63" s="29">
        <f>U63/T63</f>
        <v>0.3333333333333333</v>
      </c>
    </row>
    <row r="64" spans="2:22" ht="13.5">
      <c r="B64" s="15">
        <v>14</v>
      </c>
      <c r="C64" s="16" t="s">
        <v>24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9"/>
      <c r="P64" s="18">
        <v>0</v>
      </c>
      <c r="Q64" s="17">
        <v>0</v>
      </c>
      <c r="R64" s="17">
        <v>0</v>
      </c>
      <c r="S64" s="17">
        <v>0</v>
      </c>
      <c r="T64" s="102">
        <v>0</v>
      </c>
      <c r="U64" s="96">
        <v>0</v>
      </c>
      <c r="V64" s="29">
        <v>0</v>
      </c>
    </row>
    <row r="65" spans="2:22" ht="13.5">
      <c r="B65" s="15">
        <v>15</v>
      </c>
      <c r="C65" s="16" t="s">
        <v>25</v>
      </c>
      <c r="D65" s="17">
        <v>2</v>
      </c>
      <c r="E65" s="17">
        <f>D16+D40</f>
        <v>6</v>
      </c>
      <c r="F65" s="17">
        <f aca="true" t="shared" si="6" ref="F65:N65">E16+E40</f>
        <v>5</v>
      </c>
      <c r="G65" s="17">
        <f t="shared" si="6"/>
        <v>2</v>
      </c>
      <c r="H65" s="17">
        <f t="shared" si="6"/>
        <v>1</v>
      </c>
      <c r="I65" s="17">
        <f t="shared" si="6"/>
        <v>2</v>
      </c>
      <c r="J65" s="17">
        <f t="shared" si="6"/>
        <v>1</v>
      </c>
      <c r="K65" s="17">
        <f t="shared" si="6"/>
        <v>0</v>
      </c>
      <c r="L65" s="17">
        <f t="shared" si="6"/>
        <v>1</v>
      </c>
      <c r="M65" s="17">
        <f t="shared" si="6"/>
        <v>0</v>
      </c>
      <c r="N65" s="17">
        <f t="shared" si="6"/>
        <v>0</v>
      </c>
      <c r="O65" s="19"/>
      <c r="P65" s="18">
        <f t="shared" si="1"/>
        <v>0.4</v>
      </c>
      <c r="Q65" s="17">
        <v>0</v>
      </c>
      <c r="R65" s="17">
        <v>0</v>
      </c>
      <c r="S65" s="17">
        <v>0</v>
      </c>
      <c r="T65" s="102">
        <v>3</v>
      </c>
      <c r="U65" s="96">
        <v>2</v>
      </c>
      <c r="V65" s="29">
        <f>U65/T65</f>
        <v>0.6666666666666666</v>
      </c>
    </row>
    <row r="66" spans="2:22" ht="13.5">
      <c r="B66" s="15">
        <v>16</v>
      </c>
      <c r="C66" s="16" t="s">
        <v>26</v>
      </c>
      <c r="D66" s="17">
        <v>2</v>
      </c>
      <c r="E66" s="17">
        <f>D14+D38</f>
        <v>6</v>
      </c>
      <c r="F66" s="17">
        <f aca="true" t="shared" si="7" ref="F66:N66">E14+E38</f>
        <v>5</v>
      </c>
      <c r="G66" s="17">
        <f t="shared" si="7"/>
        <v>3</v>
      </c>
      <c r="H66" s="17">
        <f t="shared" si="7"/>
        <v>0</v>
      </c>
      <c r="I66" s="17">
        <f t="shared" si="7"/>
        <v>1</v>
      </c>
      <c r="J66" s="17">
        <f t="shared" si="7"/>
        <v>1</v>
      </c>
      <c r="K66" s="17">
        <f t="shared" si="7"/>
        <v>0</v>
      </c>
      <c r="L66" s="17">
        <f t="shared" si="7"/>
        <v>0</v>
      </c>
      <c r="M66" s="17">
        <f t="shared" si="7"/>
        <v>1</v>
      </c>
      <c r="N66" s="17">
        <f t="shared" si="7"/>
        <v>0</v>
      </c>
      <c r="O66" s="19"/>
      <c r="P66" s="18">
        <f t="shared" si="1"/>
        <v>0.6</v>
      </c>
      <c r="Q66" s="17">
        <v>0</v>
      </c>
      <c r="R66" s="17">
        <v>1</v>
      </c>
      <c r="S66" s="17">
        <v>1</v>
      </c>
      <c r="T66" s="102">
        <v>1</v>
      </c>
      <c r="U66" s="96">
        <v>0</v>
      </c>
      <c r="V66" s="29">
        <v>0</v>
      </c>
    </row>
    <row r="67" spans="2:22" ht="13.5">
      <c r="B67" s="15">
        <v>17</v>
      </c>
      <c r="C67" s="16" t="s">
        <v>27</v>
      </c>
      <c r="D67" s="17">
        <v>2</v>
      </c>
      <c r="E67" s="17">
        <f>D18+D42</f>
        <v>6</v>
      </c>
      <c r="F67" s="17">
        <f aca="true" t="shared" si="8" ref="F67:N67">E18+E42</f>
        <v>5</v>
      </c>
      <c r="G67" s="17">
        <f t="shared" si="8"/>
        <v>0</v>
      </c>
      <c r="H67" s="17">
        <f t="shared" si="8"/>
        <v>1</v>
      </c>
      <c r="I67" s="17">
        <f t="shared" si="8"/>
        <v>0</v>
      </c>
      <c r="J67" s="17">
        <f t="shared" si="8"/>
        <v>0</v>
      </c>
      <c r="K67" s="17">
        <f t="shared" si="8"/>
        <v>1</v>
      </c>
      <c r="L67" s="17">
        <f t="shared" si="8"/>
        <v>0</v>
      </c>
      <c r="M67" s="17">
        <f t="shared" si="8"/>
        <v>0</v>
      </c>
      <c r="N67" s="17">
        <f t="shared" si="8"/>
        <v>1</v>
      </c>
      <c r="O67" s="19"/>
      <c r="P67" s="18">
        <f t="shared" si="1"/>
        <v>0</v>
      </c>
      <c r="Q67" s="17">
        <v>0</v>
      </c>
      <c r="R67" s="17">
        <v>0</v>
      </c>
      <c r="S67" s="17">
        <v>0</v>
      </c>
      <c r="T67" s="102">
        <v>3</v>
      </c>
      <c r="U67" s="96">
        <v>0</v>
      </c>
      <c r="V67" s="29">
        <f>U67/T67</f>
        <v>0</v>
      </c>
    </row>
    <row r="68" spans="2:22" ht="13.5">
      <c r="B68" s="15">
        <v>18</v>
      </c>
      <c r="C68" s="16" t="s">
        <v>225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9"/>
      <c r="P68" s="18">
        <v>0</v>
      </c>
      <c r="Q68" s="17">
        <v>0</v>
      </c>
      <c r="R68" s="17">
        <v>0</v>
      </c>
      <c r="S68" s="17">
        <v>0</v>
      </c>
      <c r="T68" s="102">
        <v>0</v>
      </c>
      <c r="U68" s="96">
        <v>0</v>
      </c>
      <c r="V68" s="29">
        <v>0</v>
      </c>
    </row>
    <row r="69" spans="2:22" ht="13.5">
      <c r="B69" s="15">
        <v>19</v>
      </c>
      <c r="C69" s="16" t="s">
        <v>28</v>
      </c>
      <c r="D69" s="17">
        <v>2</v>
      </c>
      <c r="E69" s="17">
        <f>D17+D41</f>
        <v>6</v>
      </c>
      <c r="F69" s="17">
        <f aca="true" t="shared" si="9" ref="F69:N69">E17+E41</f>
        <v>6</v>
      </c>
      <c r="G69" s="17">
        <f t="shared" si="9"/>
        <v>3</v>
      </c>
      <c r="H69" s="17">
        <f t="shared" si="9"/>
        <v>2</v>
      </c>
      <c r="I69" s="17">
        <f t="shared" si="9"/>
        <v>2</v>
      </c>
      <c r="J69" s="17">
        <f t="shared" si="9"/>
        <v>0</v>
      </c>
      <c r="K69" s="17">
        <f t="shared" si="9"/>
        <v>0</v>
      </c>
      <c r="L69" s="17">
        <f t="shared" si="9"/>
        <v>0</v>
      </c>
      <c r="M69" s="17">
        <f t="shared" si="9"/>
        <v>0</v>
      </c>
      <c r="N69" s="17">
        <f t="shared" si="9"/>
        <v>0</v>
      </c>
      <c r="O69" s="19"/>
      <c r="P69" s="18">
        <f t="shared" si="1"/>
        <v>0.5</v>
      </c>
      <c r="Q69" s="17">
        <v>0</v>
      </c>
      <c r="R69" s="17">
        <v>2</v>
      </c>
      <c r="S69" s="17">
        <v>0</v>
      </c>
      <c r="T69" s="102">
        <v>1</v>
      </c>
      <c r="U69" s="96">
        <v>0</v>
      </c>
      <c r="V69" s="29">
        <v>0</v>
      </c>
    </row>
    <row r="70" spans="2:22" ht="14.25" thickBot="1">
      <c r="B70" s="59">
        <v>20</v>
      </c>
      <c r="C70" s="57" t="s">
        <v>30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1"/>
      <c r="P70" s="60">
        <v>0</v>
      </c>
      <c r="Q70" s="20">
        <v>0</v>
      </c>
      <c r="R70" s="20">
        <v>0</v>
      </c>
      <c r="S70" s="25">
        <v>0</v>
      </c>
      <c r="T70" s="114">
        <v>0</v>
      </c>
      <c r="U70" s="108">
        <v>0</v>
      </c>
      <c r="V70" s="61">
        <v>0</v>
      </c>
    </row>
    <row r="72" ht="14.25" thickBot="1">
      <c r="B72" t="s">
        <v>51</v>
      </c>
    </row>
    <row r="73" spans="2:19" ht="13.5">
      <c r="B73" s="56" t="s">
        <v>14</v>
      </c>
      <c r="C73" s="13" t="s">
        <v>35</v>
      </c>
      <c r="D73" s="13" t="s">
        <v>55</v>
      </c>
      <c r="E73" s="13" t="s">
        <v>48</v>
      </c>
      <c r="F73" s="13" t="s">
        <v>49</v>
      </c>
      <c r="G73" s="13" t="s">
        <v>5</v>
      </c>
      <c r="H73" s="13" t="s">
        <v>7</v>
      </c>
      <c r="I73" s="13" t="s">
        <v>9</v>
      </c>
      <c r="J73" s="13" t="s">
        <v>13</v>
      </c>
      <c r="K73" s="13" t="s">
        <v>46</v>
      </c>
      <c r="L73" s="13" t="s">
        <v>47</v>
      </c>
      <c r="M73" s="13" t="s">
        <v>52</v>
      </c>
      <c r="N73" s="13"/>
      <c r="O73" s="34"/>
      <c r="P73" s="13" t="s">
        <v>50</v>
      </c>
      <c r="Q73" s="13" t="s">
        <v>53</v>
      </c>
      <c r="R73" s="13" t="s">
        <v>54</v>
      </c>
      <c r="S73" s="14" t="s">
        <v>56</v>
      </c>
    </row>
    <row r="74" spans="2:19" ht="13.5">
      <c r="B74" s="76">
        <v>10</v>
      </c>
      <c r="C74" s="16" t="s">
        <v>20</v>
      </c>
      <c r="D74" s="70">
        <v>1</v>
      </c>
      <c r="E74" s="70">
        <f>D23</f>
        <v>1.33</v>
      </c>
      <c r="F74" s="70">
        <f aca="true" t="shared" si="10" ref="F74:M74">E23</f>
        <v>20</v>
      </c>
      <c r="G74" s="70">
        <f t="shared" si="10"/>
        <v>5</v>
      </c>
      <c r="H74" s="70">
        <f t="shared" si="10"/>
        <v>0</v>
      </c>
      <c r="I74" s="70">
        <f t="shared" si="10"/>
        <v>1</v>
      </c>
      <c r="J74" s="70">
        <f t="shared" si="10"/>
        <v>2</v>
      </c>
      <c r="K74" s="70">
        <f t="shared" si="10"/>
        <v>0</v>
      </c>
      <c r="L74" s="70">
        <f t="shared" si="10"/>
        <v>0</v>
      </c>
      <c r="M74" s="70">
        <f t="shared" si="10"/>
        <v>0</v>
      </c>
      <c r="N74" s="70"/>
      <c r="O74" s="89"/>
      <c r="P74" s="37">
        <f>L74/E74*5</f>
        <v>0</v>
      </c>
      <c r="Q74" s="70">
        <v>0</v>
      </c>
      <c r="R74" s="70">
        <v>0</v>
      </c>
      <c r="S74" s="71">
        <v>1</v>
      </c>
    </row>
    <row r="75" spans="2:19" ht="14.25" thickBot="1">
      <c r="B75" s="130">
        <v>16</v>
      </c>
      <c r="C75" s="57" t="s">
        <v>26</v>
      </c>
      <c r="D75" s="90">
        <v>2</v>
      </c>
      <c r="E75" s="90">
        <f>D22+D46</f>
        <v>11.67</v>
      </c>
      <c r="F75" s="90">
        <f aca="true" t="shared" si="11" ref="F75:M75">E22+E46</f>
        <v>174</v>
      </c>
      <c r="G75" s="90">
        <f t="shared" si="11"/>
        <v>50</v>
      </c>
      <c r="H75" s="90">
        <f t="shared" si="11"/>
        <v>8</v>
      </c>
      <c r="I75" s="90">
        <f t="shared" si="11"/>
        <v>7</v>
      </c>
      <c r="J75" s="90">
        <f t="shared" si="11"/>
        <v>9</v>
      </c>
      <c r="K75" s="90">
        <f t="shared" si="11"/>
        <v>4</v>
      </c>
      <c r="L75" s="90">
        <f t="shared" si="11"/>
        <v>4</v>
      </c>
      <c r="M75" s="90">
        <f t="shared" si="11"/>
        <v>1</v>
      </c>
      <c r="N75" s="90"/>
      <c r="O75" s="171"/>
      <c r="P75" s="41">
        <f>L75/E75*5</f>
        <v>1.713796058269066</v>
      </c>
      <c r="Q75" s="90">
        <v>1</v>
      </c>
      <c r="R75" s="90">
        <v>0</v>
      </c>
      <c r="S75" s="131">
        <v>0</v>
      </c>
    </row>
  </sheetData>
  <sheetProtection/>
  <mergeCells count="9">
    <mergeCell ref="T50:V50"/>
    <mergeCell ref="A49:O49"/>
    <mergeCell ref="A25:O25"/>
    <mergeCell ref="A1:O1"/>
    <mergeCell ref="O2:O24"/>
    <mergeCell ref="A2:A24"/>
    <mergeCell ref="A48:O48"/>
    <mergeCell ref="O26:O47"/>
    <mergeCell ref="A26:A47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31">
      <selection activeCell="K83" sqref="K83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578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  <c r="O3" s="244"/>
    </row>
    <row r="4" spans="1:15" ht="24.75" customHeight="1">
      <c r="A4" s="244"/>
      <c r="C4" s="54" t="s">
        <v>60</v>
      </c>
      <c r="D4" s="8">
        <v>0</v>
      </c>
      <c r="E4" s="8">
        <v>1</v>
      </c>
      <c r="F4" s="8">
        <v>0</v>
      </c>
      <c r="G4" s="8">
        <v>3</v>
      </c>
      <c r="H4" s="8">
        <v>0</v>
      </c>
      <c r="I4" s="8">
        <v>3</v>
      </c>
      <c r="J4" s="8"/>
      <c r="K4" s="9">
        <v>7</v>
      </c>
      <c r="L4" s="2"/>
      <c r="O4" s="244"/>
    </row>
    <row r="5" spans="1:15" ht="24.75" customHeight="1" thickBot="1">
      <c r="A5" s="244"/>
      <c r="C5" s="55" t="s">
        <v>530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/>
      <c r="K5" s="11">
        <v>0</v>
      </c>
      <c r="L5" s="2"/>
      <c r="O5" s="244"/>
    </row>
    <row r="6" spans="1:15" ht="13.5">
      <c r="A6" s="244"/>
      <c r="O6" s="244"/>
    </row>
    <row r="7" spans="1:15" ht="13.5">
      <c r="A7" s="244"/>
      <c r="C7" t="s">
        <v>3</v>
      </c>
      <c r="D7" t="s">
        <v>240</v>
      </c>
      <c r="O7" s="244"/>
    </row>
    <row r="8" spans="1:15" ht="13.5">
      <c r="A8" s="244"/>
      <c r="C8" t="s">
        <v>2</v>
      </c>
      <c r="D8" t="s">
        <v>531</v>
      </c>
      <c r="O8" s="244"/>
    </row>
    <row r="9" spans="1:15" ht="13.5">
      <c r="A9" s="244"/>
      <c r="O9" s="244"/>
    </row>
    <row r="10" spans="1:15" ht="13.5">
      <c r="A10" s="24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O10" s="244"/>
    </row>
    <row r="11" spans="1:15" ht="13.5">
      <c r="A11" s="244"/>
      <c r="B11" s="3" t="s">
        <v>532</v>
      </c>
      <c r="C11" s="132" t="s">
        <v>410</v>
      </c>
      <c r="D11" s="133">
        <v>4</v>
      </c>
      <c r="E11" s="133">
        <v>3</v>
      </c>
      <c r="F11" s="133">
        <v>1</v>
      </c>
      <c r="G11" s="133">
        <v>1</v>
      </c>
      <c r="H11" s="133">
        <v>1</v>
      </c>
      <c r="I11" s="133">
        <v>1</v>
      </c>
      <c r="J11" s="133">
        <v>2</v>
      </c>
      <c r="K11" s="133">
        <v>1</v>
      </c>
      <c r="L11" s="133">
        <v>0</v>
      </c>
      <c r="M11" s="133">
        <v>0</v>
      </c>
      <c r="O11" s="244"/>
    </row>
    <row r="12" spans="1:15" ht="13.5">
      <c r="A12" s="244"/>
      <c r="B12" s="3" t="s">
        <v>96</v>
      </c>
      <c r="C12" s="132" t="s">
        <v>207</v>
      </c>
      <c r="D12" s="133">
        <v>4</v>
      </c>
      <c r="E12" s="133">
        <v>4</v>
      </c>
      <c r="F12" s="133">
        <v>0</v>
      </c>
      <c r="G12" s="133">
        <v>0</v>
      </c>
      <c r="H12" s="133">
        <v>0</v>
      </c>
      <c r="I12" s="133">
        <v>0</v>
      </c>
      <c r="J12" s="133">
        <v>1</v>
      </c>
      <c r="K12" s="133">
        <v>0</v>
      </c>
      <c r="L12" s="133">
        <v>0</v>
      </c>
      <c r="M12" s="133">
        <v>0</v>
      </c>
      <c r="O12" s="244"/>
    </row>
    <row r="13" spans="1:15" ht="13.5">
      <c r="A13" s="244"/>
      <c r="B13" s="3" t="s">
        <v>97</v>
      </c>
      <c r="C13" s="132" t="s">
        <v>346</v>
      </c>
      <c r="D13" s="133">
        <v>4</v>
      </c>
      <c r="E13" s="133">
        <v>3</v>
      </c>
      <c r="F13" s="133">
        <v>2</v>
      </c>
      <c r="G13" s="133">
        <v>2</v>
      </c>
      <c r="H13" s="133">
        <v>0</v>
      </c>
      <c r="I13" s="133">
        <v>1</v>
      </c>
      <c r="J13" s="133">
        <v>0</v>
      </c>
      <c r="K13" s="133">
        <v>0</v>
      </c>
      <c r="L13" s="133">
        <v>0</v>
      </c>
      <c r="M13" s="133">
        <v>0</v>
      </c>
      <c r="O13" s="244"/>
    </row>
    <row r="14" spans="1:15" ht="13.5">
      <c r="A14" s="244"/>
      <c r="B14" s="3" t="s">
        <v>533</v>
      </c>
      <c r="C14" s="132" t="s">
        <v>86</v>
      </c>
      <c r="D14" s="133">
        <v>4</v>
      </c>
      <c r="E14" s="133">
        <v>4</v>
      </c>
      <c r="F14" s="133">
        <v>0</v>
      </c>
      <c r="G14" s="133">
        <v>0</v>
      </c>
      <c r="H14" s="133">
        <v>0</v>
      </c>
      <c r="I14" s="133">
        <v>0</v>
      </c>
      <c r="J14" s="133">
        <v>1</v>
      </c>
      <c r="K14" s="133">
        <v>0</v>
      </c>
      <c r="L14" s="133">
        <v>1</v>
      </c>
      <c r="M14" s="133">
        <v>0</v>
      </c>
      <c r="O14" s="244"/>
    </row>
    <row r="15" spans="1:15" ht="13.5">
      <c r="A15" s="244"/>
      <c r="B15" s="3" t="s">
        <v>99</v>
      </c>
      <c r="C15" s="132" t="s">
        <v>116</v>
      </c>
      <c r="D15" s="133">
        <v>3</v>
      </c>
      <c r="E15" s="133">
        <v>3</v>
      </c>
      <c r="F15" s="133">
        <v>0</v>
      </c>
      <c r="G15" s="133">
        <v>0</v>
      </c>
      <c r="H15" s="133">
        <v>0</v>
      </c>
      <c r="I15" s="133">
        <v>0</v>
      </c>
      <c r="J15" s="133">
        <v>3</v>
      </c>
      <c r="K15" s="133">
        <v>0</v>
      </c>
      <c r="L15" s="133">
        <v>0</v>
      </c>
      <c r="M15" s="133">
        <v>0</v>
      </c>
      <c r="O15" s="244"/>
    </row>
    <row r="16" spans="1:15" ht="13.5">
      <c r="A16" s="244"/>
      <c r="B16" s="3" t="s">
        <v>102</v>
      </c>
      <c r="C16" s="132" t="s">
        <v>411</v>
      </c>
      <c r="D16" s="133">
        <v>3</v>
      </c>
      <c r="E16" s="133">
        <v>2</v>
      </c>
      <c r="F16" s="133">
        <v>0</v>
      </c>
      <c r="G16" s="133">
        <v>0</v>
      </c>
      <c r="H16" s="133">
        <v>2</v>
      </c>
      <c r="I16" s="133">
        <v>1</v>
      </c>
      <c r="J16" s="133">
        <v>1</v>
      </c>
      <c r="K16" s="133">
        <v>2</v>
      </c>
      <c r="L16" s="133">
        <v>0</v>
      </c>
      <c r="M16" s="133">
        <v>0</v>
      </c>
      <c r="O16" s="244"/>
    </row>
    <row r="17" spans="1:15" ht="13.5">
      <c r="A17" s="244"/>
      <c r="B17" s="3" t="s">
        <v>100</v>
      </c>
      <c r="C17" s="132" t="s">
        <v>412</v>
      </c>
      <c r="D17" s="133">
        <v>3</v>
      </c>
      <c r="E17" s="133">
        <v>2</v>
      </c>
      <c r="F17" s="133">
        <v>1</v>
      </c>
      <c r="G17" s="133">
        <v>1</v>
      </c>
      <c r="H17" s="133">
        <v>2</v>
      </c>
      <c r="I17" s="133">
        <v>1</v>
      </c>
      <c r="J17" s="133">
        <v>1</v>
      </c>
      <c r="K17" s="133">
        <v>0</v>
      </c>
      <c r="L17" s="133">
        <v>0</v>
      </c>
      <c r="M17" s="133">
        <v>0</v>
      </c>
      <c r="O17" s="244"/>
    </row>
    <row r="18" spans="1:15" ht="13.5">
      <c r="A18" s="244"/>
      <c r="B18" s="3" t="s">
        <v>104</v>
      </c>
      <c r="C18" s="132" t="s">
        <v>413</v>
      </c>
      <c r="D18" s="133">
        <v>3</v>
      </c>
      <c r="E18" s="133">
        <v>3</v>
      </c>
      <c r="F18" s="133">
        <v>3</v>
      </c>
      <c r="G18" s="133">
        <v>1</v>
      </c>
      <c r="H18" s="133">
        <v>1</v>
      </c>
      <c r="I18" s="133">
        <v>0</v>
      </c>
      <c r="J18" s="133">
        <v>0</v>
      </c>
      <c r="K18" s="133">
        <v>1</v>
      </c>
      <c r="L18" s="133">
        <v>0</v>
      </c>
      <c r="M18" s="133">
        <v>0</v>
      </c>
      <c r="O18" s="244"/>
    </row>
    <row r="19" spans="1:15" ht="13.5">
      <c r="A19" s="244"/>
      <c r="B19" s="3" t="s">
        <v>105</v>
      </c>
      <c r="C19" s="132" t="s">
        <v>414</v>
      </c>
      <c r="D19" s="133">
        <v>3</v>
      </c>
      <c r="E19" s="133">
        <v>1</v>
      </c>
      <c r="F19" s="133">
        <v>0</v>
      </c>
      <c r="G19" s="133">
        <v>1</v>
      </c>
      <c r="H19" s="133">
        <v>1</v>
      </c>
      <c r="I19" s="133">
        <v>0</v>
      </c>
      <c r="J19" s="133">
        <v>1</v>
      </c>
      <c r="K19" s="133">
        <v>0</v>
      </c>
      <c r="L19" s="133">
        <v>0</v>
      </c>
      <c r="M19" s="133">
        <v>2</v>
      </c>
      <c r="O19" s="244"/>
    </row>
    <row r="20" spans="1:15" ht="13.5">
      <c r="A20" s="244"/>
      <c r="B20" s="3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O20" s="244"/>
    </row>
    <row r="21" spans="1:15" ht="13.5">
      <c r="A21" s="244"/>
      <c r="B21" s="3"/>
      <c r="C21" s="1" t="s">
        <v>45</v>
      </c>
      <c r="D21" s="1" t="s">
        <v>48</v>
      </c>
      <c r="E21" s="1" t="s">
        <v>49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46</v>
      </c>
      <c r="K21" s="1" t="s">
        <v>47</v>
      </c>
      <c r="L21" s="1" t="s">
        <v>52</v>
      </c>
      <c r="M21" s="1"/>
      <c r="O21" s="244"/>
    </row>
    <row r="22" spans="1:15" ht="13.5">
      <c r="A22" s="244"/>
      <c r="B22" s="3"/>
      <c r="C22" s="4" t="s">
        <v>120</v>
      </c>
      <c r="D22" s="133">
        <v>6</v>
      </c>
      <c r="E22" s="133">
        <v>80</v>
      </c>
      <c r="F22" s="133">
        <v>19</v>
      </c>
      <c r="G22" s="133">
        <v>1</v>
      </c>
      <c r="H22" s="133">
        <v>2</v>
      </c>
      <c r="I22" s="133">
        <v>3</v>
      </c>
      <c r="J22" s="133">
        <v>0</v>
      </c>
      <c r="K22" s="133">
        <v>0</v>
      </c>
      <c r="L22" s="133">
        <v>0</v>
      </c>
      <c r="O22" s="244"/>
    </row>
    <row r="23" spans="1:15" ht="13.5">
      <c r="A23" s="244"/>
      <c r="B23" s="3"/>
      <c r="C23" s="4"/>
      <c r="O23" s="244"/>
    </row>
    <row r="24" spans="1:15" ht="9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</row>
    <row r="25" spans="1:15" ht="14.25" thickBot="1">
      <c r="A25" s="244"/>
      <c r="B25" t="s">
        <v>534</v>
      </c>
      <c r="O25" s="244"/>
    </row>
    <row r="26" spans="1:15" ht="24.75" customHeight="1">
      <c r="A26" s="244"/>
      <c r="C26" s="5"/>
      <c r="D26" s="6">
        <v>1</v>
      </c>
      <c r="E26" s="6">
        <v>2</v>
      </c>
      <c r="F26" s="6">
        <v>3</v>
      </c>
      <c r="G26" s="6">
        <v>4</v>
      </c>
      <c r="H26" s="6">
        <v>5</v>
      </c>
      <c r="I26" s="6">
        <v>6</v>
      </c>
      <c r="J26" s="6">
        <v>7</v>
      </c>
      <c r="K26" s="7" t="s">
        <v>0</v>
      </c>
      <c r="L26" s="2"/>
      <c r="O26" s="244"/>
    </row>
    <row r="27" spans="1:15" ht="24.75" customHeight="1">
      <c r="A27" s="244"/>
      <c r="C27" s="54" t="s">
        <v>535</v>
      </c>
      <c r="D27" s="8">
        <v>1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9">
        <v>2</v>
      </c>
      <c r="L27" s="2"/>
      <c r="O27" s="244"/>
    </row>
    <row r="28" spans="1:15" ht="24.75" customHeight="1" thickBot="1">
      <c r="A28" s="244"/>
      <c r="C28" s="55" t="s">
        <v>60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</v>
      </c>
      <c r="L28" s="2"/>
      <c r="O28" s="244"/>
    </row>
    <row r="29" spans="1:15" ht="13.5">
      <c r="A29" s="244"/>
      <c r="O29" s="244"/>
    </row>
    <row r="30" spans="1:15" ht="13.5">
      <c r="A30" s="244"/>
      <c r="C30" t="s">
        <v>3</v>
      </c>
      <c r="D30" t="s">
        <v>240</v>
      </c>
      <c r="O30" s="244"/>
    </row>
    <row r="31" spans="1:15" ht="13.5">
      <c r="A31" s="244"/>
      <c r="C31" t="s">
        <v>2</v>
      </c>
      <c r="D31" t="s">
        <v>436</v>
      </c>
      <c r="O31" s="244"/>
    </row>
    <row r="32" spans="1:15" ht="13.5">
      <c r="A32" s="244"/>
      <c r="O32" s="244"/>
    </row>
    <row r="33" spans="1:15" ht="13.5">
      <c r="A33" s="244"/>
      <c r="C33" s="1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11</v>
      </c>
      <c r="I33" s="1" t="s">
        <v>9</v>
      </c>
      <c r="J33" s="1" t="s">
        <v>13</v>
      </c>
      <c r="K33" s="1" t="s">
        <v>10</v>
      </c>
      <c r="L33" s="1" t="s">
        <v>12</v>
      </c>
      <c r="M33" s="1" t="s">
        <v>63</v>
      </c>
      <c r="O33" s="244"/>
    </row>
    <row r="34" spans="1:15" ht="13.5">
      <c r="A34" s="244"/>
      <c r="B34" s="3" t="s">
        <v>532</v>
      </c>
      <c r="C34" s="132" t="s">
        <v>410</v>
      </c>
      <c r="D34" s="133">
        <v>4</v>
      </c>
      <c r="E34" s="133">
        <v>4</v>
      </c>
      <c r="F34" s="133">
        <v>1</v>
      </c>
      <c r="G34" s="133">
        <v>0</v>
      </c>
      <c r="H34" s="133">
        <v>0</v>
      </c>
      <c r="I34" s="133">
        <v>0</v>
      </c>
      <c r="J34" s="133">
        <v>2</v>
      </c>
      <c r="K34" s="133">
        <v>0</v>
      </c>
      <c r="L34" s="133">
        <v>0</v>
      </c>
      <c r="M34" s="133">
        <v>0</v>
      </c>
      <c r="O34" s="244"/>
    </row>
    <row r="35" spans="1:15" ht="13.5">
      <c r="A35" s="244"/>
      <c r="B35" s="3" t="s">
        <v>96</v>
      </c>
      <c r="C35" s="132" t="s">
        <v>207</v>
      </c>
      <c r="D35" s="133">
        <v>3</v>
      </c>
      <c r="E35" s="133">
        <v>3</v>
      </c>
      <c r="F35" s="133">
        <v>1</v>
      </c>
      <c r="G35" s="133">
        <v>0</v>
      </c>
      <c r="H35" s="133">
        <v>0</v>
      </c>
      <c r="I35" s="133">
        <v>0</v>
      </c>
      <c r="J35" s="133">
        <v>1</v>
      </c>
      <c r="K35" s="133">
        <v>1</v>
      </c>
      <c r="L35" s="133">
        <v>1</v>
      </c>
      <c r="M35" s="133">
        <v>0</v>
      </c>
      <c r="O35" s="244"/>
    </row>
    <row r="36" spans="1:15" ht="13.5">
      <c r="A36" s="244"/>
      <c r="B36" s="45" t="s">
        <v>297</v>
      </c>
      <c r="C36" s="132" t="s">
        <v>156</v>
      </c>
      <c r="D36" s="133">
        <v>1</v>
      </c>
      <c r="E36" s="133">
        <v>1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O36" s="244"/>
    </row>
    <row r="37" spans="1:15" ht="13.5">
      <c r="A37" s="244"/>
      <c r="B37" s="3" t="s">
        <v>97</v>
      </c>
      <c r="C37" s="132" t="s">
        <v>346</v>
      </c>
      <c r="D37" s="133">
        <v>3</v>
      </c>
      <c r="E37" s="133">
        <v>3</v>
      </c>
      <c r="F37" s="133">
        <v>2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O37" s="244"/>
    </row>
    <row r="38" spans="1:15" ht="13.5">
      <c r="A38" s="244"/>
      <c r="B38" s="3" t="s">
        <v>533</v>
      </c>
      <c r="C38" s="132" t="s">
        <v>86</v>
      </c>
      <c r="D38" s="133">
        <v>3</v>
      </c>
      <c r="E38" s="133">
        <v>3</v>
      </c>
      <c r="F38" s="133">
        <v>0</v>
      </c>
      <c r="G38" s="133">
        <v>0</v>
      </c>
      <c r="H38" s="133">
        <v>0</v>
      </c>
      <c r="I38" s="133">
        <v>0</v>
      </c>
      <c r="J38" s="133">
        <v>1</v>
      </c>
      <c r="K38" s="133">
        <v>0</v>
      </c>
      <c r="L38" s="133">
        <v>0</v>
      </c>
      <c r="M38" s="133">
        <v>0</v>
      </c>
      <c r="O38" s="244"/>
    </row>
    <row r="39" spans="1:15" ht="13.5">
      <c r="A39" s="244"/>
      <c r="B39" s="3" t="s">
        <v>539</v>
      </c>
      <c r="C39" s="132" t="s">
        <v>429</v>
      </c>
      <c r="D39" s="133">
        <v>3</v>
      </c>
      <c r="E39" s="133">
        <v>3</v>
      </c>
      <c r="F39" s="133">
        <v>2</v>
      </c>
      <c r="G39" s="133">
        <v>0</v>
      </c>
      <c r="H39" s="133">
        <v>1</v>
      </c>
      <c r="I39" s="133">
        <v>0</v>
      </c>
      <c r="J39" s="133">
        <v>0</v>
      </c>
      <c r="K39" s="133">
        <v>0</v>
      </c>
      <c r="L39" s="133">
        <v>1</v>
      </c>
      <c r="M39" s="133">
        <v>0</v>
      </c>
      <c r="O39" s="244"/>
    </row>
    <row r="40" spans="1:15" ht="13.5">
      <c r="A40" s="244"/>
      <c r="B40" s="3" t="s">
        <v>517</v>
      </c>
      <c r="C40" s="132" t="s">
        <v>118</v>
      </c>
      <c r="D40" s="133">
        <v>3</v>
      </c>
      <c r="E40" s="133">
        <v>3</v>
      </c>
      <c r="F40" s="133">
        <v>1</v>
      </c>
      <c r="G40" s="133">
        <v>0</v>
      </c>
      <c r="H40" s="133">
        <v>0</v>
      </c>
      <c r="I40" s="133">
        <v>0</v>
      </c>
      <c r="J40" s="133">
        <v>1</v>
      </c>
      <c r="K40" s="133">
        <v>0</v>
      </c>
      <c r="L40" s="133">
        <v>1</v>
      </c>
      <c r="M40" s="133">
        <v>0</v>
      </c>
      <c r="O40" s="244"/>
    </row>
    <row r="41" spans="1:15" ht="13.5">
      <c r="A41" s="244"/>
      <c r="B41" s="3" t="s">
        <v>104</v>
      </c>
      <c r="C41" s="132" t="s">
        <v>91</v>
      </c>
      <c r="D41" s="133">
        <v>3</v>
      </c>
      <c r="E41" s="133">
        <v>3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O41" s="244"/>
    </row>
    <row r="42" spans="1:15" ht="13.5">
      <c r="A42" s="244"/>
      <c r="B42" s="3" t="s">
        <v>105</v>
      </c>
      <c r="C42" s="132" t="s">
        <v>92</v>
      </c>
      <c r="D42" s="133">
        <v>2</v>
      </c>
      <c r="E42" s="133">
        <v>2</v>
      </c>
      <c r="F42" s="133">
        <v>1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O42" s="244"/>
    </row>
    <row r="43" spans="1:15" ht="13.5">
      <c r="A43" s="244"/>
      <c r="B43" s="45" t="s">
        <v>101</v>
      </c>
      <c r="C43" s="132" t="s">
        <v>298</v>
      </c>
      <c r="D43" s="133">
        <v>1</v>
      </c>
      <c r="E43" s="133">
        <v>1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O43" s="244"/>
    </row>
    <row r="44" spans="1:15" ht="13.5">
      <c r="A44" s="244"/>
      <c r="B44" s="3" t="s">
        <v>540</v>
      </c>
      <c r="C44" s="132" t="s">
        <v>538</v>
      </c>
      <c r="D44" s="133">
        <v>3</v>
      </c>
      <c r="E44" s="133">
        <v>3</v>
      </c>
      <c r="F44" s="133">
        <v>1</v>
      </c>
      <c r="G44" s="133">
        <v>1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O44" s="244"/>
    </row>
    <row r="45" spans="1:15" ht="13.5">
      <c r="A45" s="244"/>
      <c r="B45" s="3"/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  <c r="O45" s="244"/>
    </row>
    <row r="46" spans="1:15" ht="13.5">
      <c r="A46" s="244"/>
      <c r="B46" s="3"/>
      <c r="C46" s="1" t="s">
        <v>45</v>
      </c>
      <c r="D46" s="1" t="s">
        <v>48</v>
      </c>
      <c r="E46" s="1" t="s">
        <v>49</v>
      </c>
      <c r="F46" s="1" t="s">
        <v>5</v>
      </c>
      <c r="G46" s="1" t="s">
        <v>7</v>
      </c>
      <c r="H46" s="1" t="s">
        <v>9</v>
      </c>
      <c r="I46" s="1" t="s">
        <v>13</v>
      </c>
      <c r="J46" s="1" t="s">
        <v>46</v>
      </c>
      <c r="K46" s="1" t="s">
        <v>47</v>
      </c>
      <c r="L46" s="1" t="s">
        <v>52</v>
      </c>
      <c r="M46" s="1"/>
      <c r="O46" s="244"/>
    </row>
    <row r="47" spans="1:15" ht="13.5">
      <c r="A47" s="244"/>
      <c r="B47" s="3"/>
      <c r="C47" s="4" t="s">
        <v>120</v>
      </c>
      <c r="D47" s="133">
        <v>7</v>
      </c>
      <c r="E47" s="133">
        <v>111</v>
      </c>
      <c r="F47" s="133">
        <v>31</v>
      </c>
      <c r="G47" s="133">
        <v>5</v>
      </c>
      <c r="H47" s="133">
        <v>3</v>
      </c>
      <c r="I47" s="133">
        <v>3</v>
      </c>
      <c r="J47" s="133">
        <v>2</v>
      </c>
      <c r="K47" s="133">
        <v>1</v>
      </c>
      <c r="L47" s="133">
        <v>0</v>
      </c>
      <c r="O47" s="244"/>
    </row>
    <row r="48" spans="1:15" ht="13.5">
      <c r="A48" s="244"/>
      <c r="B48" s="3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O48" s="244"/>
    </row>
    <row r="49" spans="1:15" ht="9" customHeight="1" thickBot="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</row>
    <row r="50" spans="2:22" ht="14.25" thickBot="1">
      <c r="B50" t="s">
        <v>62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241" t="s">
        <v>513</v>
      </c>
      <c r="U50" s="242"/>
      <c r="V50" s="243"/>
    </row>
    <row r="51" spans="2:22" ht="13.5">
      <c r="B51" s="56" t="s">
        <v>14</v>
      </c>
      <c r="C51" s="13" t="s">
        <v>35</v>
      </c>
      <c r="D51" s="13" t="s">
        <v>55</v>
      </c>
      <c r="E51" s="13" t="s">
        <v>5</v>
      </c>
      <c r="F51" s="13" t="s">
        <v>6</v>
      </c>
      <c r="G51" s="13" t="s">
        <v>7</v>
      </c>
      <c r="H51" s="13" t="s">
        <v>8</v>
      </c>
      <c r="I51" s="13" t="s">
        <v>11</v>
      </c>
      <c r="J51" s="13" t="s">
        <v>9</v>
      </c>
      <c r="K51" s="13" t="s">
        <v>13</v>
      </c>
      <c r="L51" s="13" t="s">
        <v>10</v>
      </c>
      <c r="M51" s="27" t="s">
        <v>12</v>
      </c>
      <c r="N51" s="13" t="s">
        <v>63</v>
      </c>
      <c r="O51" s="22"/>
      <c r="P51" s="13" t="s">
        <v>36</v>
      </c>
      <c r="Q51" s="13" t="s">
        <v>1</v>
      </c>
      <c r="R51" s="13" t="s">
        <v>37</v>
      </c>
      <c r="S51" s="14" t="s">
        <v>38</v>
      </c>
      <c r="T51" s="174" t="s">
        <v>6</v>
      </c>
      <c r="U51" s="27" t="s">
        <v>7</v>
      </c>
      <c r="V51" s="28" t="s">
        <v>36</v>
      </c>
    </row>
    <row r="52" spans="2:22" ht="13.5">
      <c r="B52" s="15">
        <v>1</v>
      </c>
      <c r="C52" s="16" t="s">
        <v>15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9"/>
      <c r="P52" s="18">
        <v>0</v>
      </c>
      <c r="Q52" s="17">
        <v>0</v>
      </c>
      <c r="R52" s="17">
        <v>0</v>
      </c>
      <c r="S52" s="17">
        <v>0</v>
      </c>
      <c r="T52" s="102">
        <v>0</v>
      </c>
      <c r="U52" s="96">
        <v>0</v>
      </c>
      <c r="V52" s="29">
        <v>0</v>
      </c>
    </row>
    <row r="53" spans="2:22" ht="13.5">
      <c r="B53" s="15">
        <v>2</v>
      </c>
      <c r="C53" s="16" t="s">
        <v>16</v>
      </c>
      <c r="D53" s="17">
        <v>2</v>
      </c>
      <c r="E53" s="17">
        <f>D19+D42</f>
        <v>5</v>
      </c>
      <c r="F53" s="17">
        <f aca="true" t="shared" si="0" ref="F53:N53">E19+E42</f>
        <v>3</v>
      </c>
      <c r="G53" s="17">
        <f t="shared" si="0"/>
        <v>1</v>
      </c>
      <c r="H53" s="17">
        <f t="shared" si="0"/>
        <v>1</v>
      </c>
      <c r="I53" s="17">
        <f t="shared" si="0"/>
        <v>1</v>
      </c>
      <c r="J53" s="17">
        <f t="shared" si="0"/>
        <v>0</v>
      </c>
      <c r="K53" s="17">
        <f t="shared" si="0"/>
        <v>1</v>
      </c>
      <c r="L53" s="17">
        <f t="shared" si="0"/>
        <v>0</v>
      </c>
      <c r="M53" s="17">
        <f t="shared" si="0"/>
        <v>0</v>
      </c>
      <c r="N53" s="17">
        <f t="shared" si="0"/>
        <v>2</v>
      </c>
      <c r="O53" s="19"/>
      <c r="P53" s="18">
        <f aca="true" t="shared" si="1" ref="P53:P69">G53/F53</f>
        <v>0.3333333333333333</v>
      </c>
      <c r="Q53" s="17">
        <v>0</v>
      </c>
      <c r="R53" s="17">
        <v>0</v>
      </c>
      <c r="S53" s="17">
        <v>0</v>
      </c>
      <c r="T53" s="102">
        <v>2</v>
      </c>
      <c r="U53" s="96">
        <v>1</v>
      </c>
      <c r="V53" s="29">
        <f>U53/T53</f>
        <v>0.5</v>
      </c>
    </row>
    <row r="54" spans="2:22" ht="13.5">
      <c r="B54" s="15">
        <v>3</v>
      </c>
      <c r="C54" s="16" t="s">
        <v>31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9"/>
      <c r="P54" s="18">
        <v>0</v>
      </c>
      <c r="Q54" s="17">
        <v>0</v>
      </c>
      <c r="R54" s="17">
        <v>0</v>
      </c>
      <c r="S54" s="17">
        <v>0</v>
      </c>
      <c r="T54" s="102">
        <v>0</v>
      </c>
      <c r="U54" s="96">
        <v>0</v>
      </c>
      <c r="V54" s="29">
        <v>0</v>
      </c>
    </row>
    <row r="55" spans="2:22" ht="13.5">
      <c r="B55" s="15">
        <v>4</v>
      </c>
      <c r="C55" s="16" t="s">
        <v>17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9"/>
      <c r="P55" s="18">
        <v>0</v>
      </c>
      <c r="Q55" s="17">
        <v>0</v>
      </c>
      <c r="R55" s="17">
        <v>0</v>
      </c>
      <c r="S55" s="17">
        <v>0</v>
      </c>
      <c r="T55" s="102">
        <v>0</v>
      </c>
      <c r="U55" s="96">
        <v>0</v>
      </c>
      <c r="V55" s="29">
        <v>0</v>
      </c>
    </row>
    <row r="56" spans="2:22" ht="13.5">
      <c r="B56" s="15">
        <v>5</v>
      </c>
      <c r="C56" s="16" t="s">
        <v>32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9"/>
      <c r="P56" s="18">
        <v>0</v>
      </c>
      <c r="Q56" s="17">
        <v>0</v>
      </c>
      <c r="R56" s="17">
        <v>0</v>
      </c>
      <c r="S56" s="17">
        <v>0</v>
      </c>
      <c r="T56" s="102">
        <v>0</v>
      </c>
      <c r="U56" s="96">
        <v>0</v>
      </c>
      <c r="V56" s="29">
        <v>0</v>
      </c>
    </row>
    <row r="57" spans="2:22" ht="13.5">
      <c r="B57" s="15">
        <v>6</v>
      </c>
      <c r="C57" s="16" t="s">
        <v>77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9"/>
      <c r="P57" s="18">
        <v>0</v>
      </c>
      <c r="Q57" s="17">
        <v>0</v>
      </c>
      <c r="R57" s="17">
        <v>0</v>
      </c>
      <c r="S57" s="17">
        <v>0</v>
      </c>
      <c r="T57" s="102">
        <v>0</v>
      </c>
      <c r="U57" s="96">
        <v>0</v>
      </c>
      <c r="V57" s="29">
        <v>0</v>
      </c>
    </row>
    <row r="58" spans="2:22" ht="13.5">
      <c r="B58" s="15">
        <v>7</v>
      </c>
      <c r="C58" s="16" t="s">
        <v>19</v>
      </c>
      <c r="D58" s="17">
        <v>1</v>
      </c>
      <c r="E58" s="17">
        <f>D43</f>
        <v>1</v>
      </c>
      <c r="F58" s="17">
        <f aca="true" t="shared" si="2" ref="F58:N58">E43</f>
        <v>1</v>
      </c>
      <c r="G58" s="17">
        <f t="shared" si="2"/>
        <v>0</v>
      </c>
      <c r="H58" s="17">
        <f t="shared" si="2"/>
        <v>0</v>
      </c>
      <c r="I58" s="17">
        <f t="shared" si="2"/>
        <v>0</v>
      </c>
      <c r="J58" s="17">
        <f t="shared" si="2"/>
        <v>0</v>
      </c>
      <c r="K58" s="17">
        <f t="shared" si="2"/>
        <v>0</v>
      </c>
      <c r="L58" s="17">
        <f t="shared" si="2"/>
        <v>0</v>
      </c>
      <c r="M58" s="17">
        <f t="shared" si="2"/>
        <v>0</v>
      </c>
      <c r="N58" s="17">
        <f t="shared" si="2"/>
        <v>0</v>
      </c>
      <c r="O58" s="19"/>
      <c r="P58" s="18">
        <f t="shared" si="1"/>
        <v>0</v>
      </c>
      <c r="Q58" s="17">
        <v>0</v>
      </c>
      <c r="R58" s="17">
        <v>0</v>
      </c>
      <c r="S58" s="17">
        <v>0</v>
      </c>
      <c r="T58" s="102">
        <v>0</v>
      </c>
      <c r="U58" s="96">
        <v>0</v>
      </c>
      <c r="V58" s="29">
        <v>0</v>
      </c>
    </row>
    <row r="59" spans="2:22" ht="13.5">
      <c r="B59" s="15">
        <v>8</v>
      </c>
      <c r="C59" s="16" t="s">
        <v>34</v>
      </c>
      <c r="D59" s="17">
        <v>2</v>
      </c>
      <c r="E59" s="17">
        <f>D44+D15</f>
        <v>6</v>
      </c>
      <c r="F59" s="17">
        <f aca="true" t="shared" si="3" ref="F59:N59">E44+E15</f>
        <v>6</v>
      </c>
      <c r="G59" s="17">
        <f t="shared" si="3"/>
        <v>1</v>
      </c>
      <c r="H59" s="17">
        <f t="shared" si="3"/>
        <v>1</v>
      </c>
      <c r="I59" s="17">
        <f t="shared" si="3"/>
        <v>0</v>
      </c>
      <c r="J59" s="17">
        <f t="shared" si="3"/>
        <v>0</v>
      </c>
      <c r="K59" s="17">
        <f t="shared" si="3"/>
        <v>3</v>
      </c>
      <c r="L59" s="17">
        <f t="shared" si="3"/>
        <v>0</v>
      </c>
      <c r="M59" s="17">
        <f t="shared" si="3"/>
        <v>0</v>
      </c>
      <c r="N59" s="17">
        <f t="shared" si="3"/>
        <v>0</v>
      </c>
      <c r="O59" s="19"/>
      <c r="P59" s="18">
        <f t="shared" si="1"/>
        <v>0.16666666666666666</v>
      </c>
      <c r="Q59" s="17">
        <v>0</v>
      </c>
      <c r="R59" s="17">
        <v>0</v>
      </c>
      <c r="S59" s="17">
        <v>0</v>
      </c>
      <c r="T59" s="102">
        <v>2</v>
      </c>
      <c r="U59" s="96">
        <v>1</v>
      </c>
      <c r="V59" s="29">
        <f aca="true" t="shared" si="4" ref="V59:V69">U59/T59</f>
        <v>0.5</v>
      </c>
    </row>
    <row r="60" spans="2:22" ht="13.5">
      <c r="B60" s="15">
        <v>9</v>
      </c>
      <c r="C60" s="16" t="s">
        <v>29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9"/>
      <c r="P60" s="18">
        <v>0</v>
      </c>
      <c r="Q60" s="17">
        <v>0</v>
      </c>
      <c r="R60" s="17">
        <v>0</v>
      </c>
      <c r="S60" s="17">
        <v>0</v>
      </c>
      <c r="T60" s="102">
        <v>0</v>
      </c>
      <c r="U60" s="96">
        <v>0</v>
      </c>
      <c r="V60" s="29">
        <v>0</v>
      </c>
    </row>
    <row r="61" spans="2:22" ht="13.5">
      <c r="B61" s="15">
        <v>10</v>
      </c>
      <c r="C61" s="16" t="s">
        <v>20</v>
      </c>
      <c r="D61" s="17">
        <v>2</v>
      </c>
      <c r="E61" s="17">
        <f>D34+D11</f>
        <v>8</v>
      </c>
      <c r="F61" s="17">
        <f aca="true" t="shared" si="5" ref="F61:N61">E34+E11</f>
        <v>7</v>
      </c>
      <c r="G61" s="17">
        <f t="shared" si="5"/>
        <v>2</v>
      </c>
      <c r="H61" s="17">
        <f t="shared" si="5"/>
        <v>1</v>
      </c>
      <c r="I61" s="17">
        <f t="shared" si="5"/>
        <v>1</v>
      </c>
      <c r="J61" s="17">
        <f t="shared" si="5"/>
        <v>1</v>
      </c>
      <c r="K61" s="17">
        <f t="shared" si="5"/>
        <v>4</v>
      </c>
      <c r="L61" s="17">
        <f t="shared" si="5"/>
        <v>1</v>
      </c>
      <c r="M61" s="17">
        <f t="shared" si="5"/>
        <v>0</v>
      </c>
      <c r="N61" s="17">
        <f t="shared" si="5"/>
        <v>0</v>
      </c>
      <c r="O61" s="19"/>
      <c r="P61" s="18">
        <f t="shared" si="1"/>
        <v>0.2857142857142857</v>
      </c>
      <c r="Q61" s="17">
        <v>0</v>
      </c>
      <c r="R61" s="17">
        <v>0</v>
      </c>
      <c r="S61" s="17">
        <v>0</v>
      </c>
      <c r="T61" s="102">
        <v>3</v>
      </c>
      <c r="U61" s="96">
        <v>1</v>
      </c>
      <c r="V61" s="29">
        <f t="shared" si="4"/>
        <v>0.3333333333333333</v>
      </c>
    </row>
    <row r="62" spans="2:22" ht="13.5">
      <c r="B62" s="15">
        <v>12</v>
      </c>
      <c r="C62" s="16" t="s">
        <v>22</v>
      </c>
      <c r="D62" s="17">
        <v>2</v>
      </c>
      <c r="E62" s="17">
        <f>D35+D12</f>
        <v>7</v>
      </c>
      <c r="F62" s="17">
        <f aca="true" t="shared" si="6" ref="F62:N62">E35+E12</f>
        <v>7</v>
      </c>
      <c r="G62" s="17">
        <f t="shared" si="6"/>
        <v>1</v>
      </c>
      <c r="H62" s="17">
        <f t="shared" si="6"/>
        <v>0</v>
      </c>
      <c r="I62" s="17">
        <f t="shared" si="6"/>
        <v>0</v>
      </c>
      <c r="J62" s="17">
        <f t="shared" si="6"/>
        <v>0</v>
      </c>
      <c r="K62" s="17">
        <f t="shared" si="6"/>
        <v>2</v>
      </c>
      <c r="L62" s="17">
        <f t="shared" si="6"/>
        <v>1</v>
      </c>
      <c r="M62" s="17">
        <f t="shared" si="6"/>
        <v>1</v>
      </c>
      <c r="N62" s="17">
        <f t="shared" si="6"/>
        <v>0</v>
      </c>
      <c r="O62" s="19"/>
      <c r="P62" s="18">
        <f t="shared" si="1"/>
        <v>0.14285714285714285</v>
      </c>
      <c r="Q62" s="17">
        <v>0</v>
      </c>
      <c r="R62" s="17">
        <v>0</v>
      </c>
      <c r="S62" s="17">
        <v>0</v>
      </c>
      <c r="T62" s="102">
        <v>2</v>
      </c>
      <c r="U62" s="96">
        <v>0</v>
      </c>
      <c r="V62" s="29">
        <f t="shared" si="4"/>
        <v>0</v>
      </c>
    </row>
    <row r="63" spans="2:22" ht="13.5">
      <c r="B63" s="15">
        <v>13</v>
      </c>
      <c r="C63" s="16" t="s">
        <v>23</v>
      </c>
      <c r="D63" s="17">
        <v>2</v>
      </c>
      <c r="E63" s="17">
        <f>D37+D13</f>
        <v>7</v>
      </c>
      <c r="F63" s="17">
        <f aca="true" t="shared" si="7" ref="F63:N63">E37+E13</f>
        <v>6</v>
      </c>
      <c r="G63" s="17">
        <f t="shared" si="7"/>
        <v>4</v>
      </c>
      <c r="H63" s="17">
        <f t="shared" si="7"/>
        <v>2</v>
      </c>
      <c r="I63" s="17">
        <f t="shared" si="7"/>
        <v>0</v>
      </c>
      <c r="J63" s="17">
        <f t="shared" si="7"/>
        <v>1</v>
      </c>
      <c r="K63" s="17">
        <f t="shared" si="7"/>
        <v>0</v>
      </c>
      <c r="L63" s="17">
        <f t="shared" si="7"/>
        <v>0</v>
      </c>
      <c r="M63" s="17">
        <f t="shared" si="7"/>
        <v>0</v>
      </c>
      <c r="N63" s="17">
        <f t="shared" si="7"/>
        <v>0</v>
      </c>
      <c r="O63" s="19"/>
      <c r="P63" s="18">
        <f t="shared" si="1"/>
        <v>0.6666666666666666</v>
      </c>
      <c r="Q63" s="17">
        <v>0</v>
      </c>
      <c r="R63" s="17">
        <v>0</v>
      </c>
      <c r="S63" s="17">
        <v>2</v>
      </c>
      <c r="T63" s="102">
        <v>2</v>
      </c>
      <c r="U63" s="96">
        <v>1</v>
      </c>
      <c r="V63" s="29">
        <f t="shared" si="4"/>
        <v>0.5</v>
      </c>
    </row>
    <row r="64" spans="2:22" ht="13.5">
      <c r="B64" s="15">
        <v>14</v>
      </c>
      <c r="C64" s="16" t="s">
        <v>24</v>
      </c>
      <c r="D64" s="17">
        <v>1</v>
      </c>
      <c r="E64" s="17">
        <f>D36</f>
        <v>1</v>
      </c>
      <c r="F64" s="17">
        <f aca="true" t="shared" si="8" ref="F64:N64">E36</f>
        <v>1</v>
      </c>
      <c r="G64" s="17">
        <f t="shared" si="8"/>
        <v>0</v>
      </c>
      <c r="H64" s="17">
        <f t="shared" si="8"/>
        <v>0</v>
      </c>
      <c r="I64" s="17">
        <f t="shared" si="8"/>
        <v>0</v>
      </c>
      <c r="J64" s="17">
        <f t="shared" si="8"/>
        <v>0</v>
      </c>
      <c r="K64" s="17">
        <f t="shared" si="8"/>
        <v>0</v>
      </c>
      <c r="L64" s="17">
        <f t="shared" si="8"/>
        <v>0</v>
      </c>
      <c r="M64" s="17">
        <f t="shared" si="8"/>
        <v>0</v>
      </c>
      <c r="N64" s="17">
        <f t="shared" si="8"/>
        <v>0</v>
      </c>
      <c r="O64" s="19"/>
      <c r="P64" s="18">
        <f t="shared" si="1"/>
        <v>0</v>
      </c>
      <c r="Q64" s="17">
        <v>0</v>
      </c>
      <c r="R64" s="17">
        <v>0</v>
      </c>
      <c r="S64" s="17">
        <v>0</v>
      </c>
      <c r="T64" s="102">
        <v>0</v>
      </c>
      <c r="U64" s="96">
        <v>0</v>
      </c>
      <c r="V64" s="29">
        <v>0</v>
      </c>
    </row>
    <row r="65" spans="2:22" ht="13.5">
      <c r="B65" s="15">
        <v>15</v>
      </c>
      <c r="C65" s="16" t="s">
        <v>25</v>
      </c>
      <c r="D65" s="17">
        <v>2</v>
      </c>
      <c r="E65" s="17">
        <f>D39+D16</f>
        <v>6</v>
      </c>
      <c r="F65" s="17">
        <f aca="true" t="shared" si="9" ref="F65:N65">E39+E16</f>
        <v>5</v>
      </c>
      <c r="G65" s="17">
        <f t="shared" si="9"/>
        <v>2</v>
      </c>
      <c r="H65" s="17">
        <f t="shared" si="9"/>
        <v>0</v>
      </c>
      <c r="I65" s="17">
        <f t="shared" si="9"/>
        <v>3</v>
      </c>
      <c r="J65" s="17">
        <f t="shared" si="9"/>
        <v>1</v>
      </c>
      <c r="K65" s="17">
        <f t="shared" si="9"/>
        <v>1</v>
      </c>
      <c r="L65" s="17">
        <f t="shared" si="9"/>
        <v>2</v>
      </c>
      <c r="M65" s="17">
        <f t="shared" si="9"/>
        <v>1</v>
      </c>
      <c r="N65" s="17">
        <f t="shared" si="9"/>
        <v>0</v>
      </c>
      <c r="O65" s="19"/>
      <c r="P65" s="18">
        <f t="shared" si="1"/>
        <v>0.4</v>
      </c>
      <c r="Q65" s="17">
        <v>0</v>
      </c>
      <c r="R65" s="17">
        <v>0</v>
      </c>
      <c r="S65" s="17">
        <v>0</v>
      </c>
      <c r="T65" s="102">
        <v>0</v>
      </c>
      <c r="U65" s="96">
        <v>0</v>
      </c>
      <c r="V65" s="29">
        <v>0</v>
      </c>
    </row>
    <row r="66" spans="2:22" ht="13.5">
      <c r="B66" s="15">
        <v>16</v>
      </c>
      <c r="C66" s="16" t="s">
        <v>26</v>
      </c>
      <c r="D66" s="17">
        <v>2</v>
      </c>
      <c r="E66" s="17">
        <f>D38+D14</f>
        <v>7</v>
      </c>
      <c r="F66" s="17">
        <f aca="true" t="shared" si="10" ref="F66:N66">E38+E14</f>
        <v>7</v>
      </c>
      <c r="G66" s="17">
        <f t="shared" si="10"/>
        <v>0</v>
      </c>
      <c r="H66" s="17">
        <f t="shared" si="10"/>
        <v>0</v>
      </c>
      <c r="I66" s="17">
        <f t="shared" si="10"/>
        <v>0</v>
      </c>
      <c r="J66" s="17">
        <f t="shared" si="10"/>
        <v>0</v>
      </c>
      <c r="K66" s="17">
        <f t="shared" si="10"/>
        <v>2</v>
      </c>
      <c r="L66" s="17">
        <f t="shared" si="10"/>
        <v>0</v>
      </c>
      <c r="M66" s="17">
        <f t="shared" si="10"/>
        <v>1</v>
      </c>
      <c r="N66" s="17">
        <f t="shared" si="10"/>
        <v>0</v>
      </c>
      <c r="O66" s="19"/>
      <c r="P66" s="18">
        <f t="shared" si="1"/>
        <v>0</v>
      </c>
      <c r="Q66" s="17">
        <v>0</v>
      </c>
      <c r="R66" s="17">
        <v>0</v>
      </c>
      <c r="S66" s="17">
        <v>0</v>
      </c>
      <c r="T66" s="102">
        <v>3</v>
      </c>
      <c r="U66" s="96">
        <v>0</v>
      </c>
      <c r="V66" s="29">
        <f t="shared" si="4"/>
        <v>0</v>
      </c>
    </row>
    <row r="67" spans="2:22" ht="13.5">
      <c r="B67" s="15">
        <v>17</v>
      </c>
      <c r="C67" s="16" t="s">
        <v>27</v>
      </c>
      <c r="D67" s="17">
        <v>2</v>
      </c>
      <c r="E67" s="17">
        <f>D18+D41</f>
        <v>6</v>
      </c>
      <c r="F67" s="17">
        <f aca="true" t="shared" si="11" ref="F67:N67">E18+E41</f>
        <v>6</v>
      </c>
      <c r="G67" s="17">
        <f t="shared" si="11"/>
        <v>3</v>
      </c>
      <c r="H67" s="17">
        <f t="shared" si="11"/>
        <v>1</v>
      </c>
      <c r="I67" s="17">
        <f t="shared" si="11"/>
        <v>1</v>
      </c>
      <c r="J67" s="17">
        <f t="shared" si="11"/>
        <v>0</v>
      </c>
      <c r="K67" s="17">
        <f t="shared" si="11"/>
        <v>0</v>
      </c>
      <c r="L67" s="17">
        <f t="shared" si="11"/>
        <v>1</v>
      </c>
      <c r="M67" s="17">
        <f t="shared" si="11"/>
        <v>0</v>
      </c>
      <c r="N67" s="17">
        <f t="shared" si="11"/>
        <v>0</v>
      </c>
      <c r="O67" s="19"/>
      <c r="P67" s="18">
        <f t="shared" si="1"/>
        <v>0.5</v>
      </c>
      <c r="Q67" s="17">
        <v>0</v>
      </c>
      <c r="R67" s="17">
        <v>0</v>
      </c>
      <c r="S67" s="17">
        <v>1</v>
      </c>
      <c r="T67" s="102">
        <v>3</v>
      </c>
      <c r="U67" s="96">
        <v>2</v>
      </c>
      <c r="V67" s="29">
        <f t="shared" si="4"/>
        <v>0.6666666666666666</v>
      </c>
    </row>
    <row r="68" spans="2:22" ht="13.5">
      <c r="B68" s="15">
        <v>18</v>
      </c>
      <c r="C68" s="16" t="s">
        <v>225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9"/>
      <c r="P68" s="18">
        <v>0</v>
      </c>
      <c r="Q68" s="17">
        <v>0</v>
      </c>
      <c r="R68" s="17">
        <v>0</v>
      </c>
      <c r="S68" s="17">
        <v>0</v>
      </c>
      <c r="T68" s="102">
        <v>0</v>
      </c>
      <c r="U68" s="96">
        <v>0</v>
      </c>
      <c r="V68" s="29">
        <v>0</v>
      </c>
    </row>
    <row r="69" spans="2:22" ht="13.5">
      <c r="B69" s="15">
        <v>19</v>
      </c>
      <c r="C69" s="16" t="s">
        <v>28</v>
      </c>
      <c r="D69" s="17">
        <v>2</v>
      </c>
      <c r="E69" s="17">
        <f>D17+D40</f>
        <v>6</v>
      </c>
      <c r="F69" s="17">
        <f aca="true" t="shared" si="12" ref="F69:N69">E17+E40</f>
        <v>5</v>
      </c>
      <c r="G69" s="17">
        <f t="shared" si="12"/>
        <v>2</v>
      </c>
      <c r="H69" s="17">
        <f t="shared" si="12"/>
        <v>1</v>
      </c>
      <c r="I69" s="17">
        <f t="shared" si="12"/>
        <v>2</v>
      </c>
      <c r="J69" s="17">
        <f t="shared" si="12"/>
        <v>1</v>
      </c>
      <c r="K69" s="17">
        <f t="shared" si="12"/>
        <v>2</v>
      </c>
      <c r="L69" s="17">
        <f t="shared" si="12"/>
        <v>0</v>
      </c>
      <c r="M69" s="17">
        <f t="shared" si="12"/>
        <v>1</v>
      </c>
      <c r="N69" s="17">
        <f t="shared" si="12"/>
        <v>0</v>
      </c>
      <c r="O69" s="19"/>
      <c r="P69" s="18">
        <f t="shared" si="1"/>
        <v>0.4</v>
      </c>
      <c r="Q69" s="17">
        <v>0</v>
      </c>
      <c r="R69" s="17">
        <v>0</v>
      </c>
      <c r="S69" s="17">
        <v>1</v>
      </c>
      <c r="T69" s="102">
        <v>2</v>
      </c>
      <c r="U69" s="96">
        <v>1</v>
      </c>
      <c r="V69" s="29">
        <f t="shared" si="4"/>
        <v>0.5</v>
      </c>
    </row>
    <row r="70" spans="2:22" ht="14.25" thickBot="1">
      <c r="B70" s="59">
        <v>20</v>
      </c>
      <c r="C70" s="57" t="s">
        <v>30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1"/>
      <c r="P70" s="60">
        <v>0</v>
      </c>
      <c r="Q70" s="20">
        <v>0</v>
      </c>
      <c r="R70" s="20">
        <v>0</v>
      </c>
      <c r="S70" s="20">
        <v>0</v>
      </c>
      <c r="T70" s="114">
        <v>0</v>
      </c>
      <c r="U70" s="108">
        <v>0</v>
      </c>
      <c r="V70" s="61">
        <v>0</v>
      </c>
    </row>
    <row r="72" ht="14.25" thickBot="1">
      <c r="B72" t="s">
        <v>51</v>
      </c>
    </row>
    <row r="73" spans="2:19" ht="13.5">
      <c r="B73" s="56" t="s">
        <v>14</v>
      </c>
      <c r="C73" s="13" t="s">
        <v>35</v>
      </c>
      <c r="D73" s="13" t="s">
        <v>55</v>
      </c>
      <c r="E73" s="13" t="s">
        <v>48</v>
      </c>
      <c r="F73" s="13" t="s">
        <v>49</v>
      </c>
      <c r="G73" s="13" t="s">
        <v>5</v>
      </c>
      <c r="H73" s="13" t="s">
        <v>7</v>
      </c>
      <c r="I73" s="13" t="s">
        <v>9</v>
      </c>
      <c r="J73" s="13" t="s">
        <v>13</v>
      </c>
      <c r="K73" s="13" t="s">
        <v>46</v>
      </c>
      <c r="L73" s="13" t="s">
        <v>47</v>
      </c>
      <c r="M73" s="13" t="s">
        <v>52</v>
      </c>
      <c r="N73" s="13"/>
      <c r="O73" s="34"/>
      <c r="P73" s="13" t="s">
        <v>50</v>
      </c>
      <c r="Q73" s="13" t="s">
        <v>53</v>
      </c>
      <c r="R73" s="13" t="s">
        <v>54</v>
      </c>
      <c r="S73" s="14" t="s">
        <v>56</v>
      </c>
    </row>
    <row r="74" spans="2:19" ht="14.25" thickBot="1">
      <c r="B74" s="188">
        <v>16</v>
      </c>
      <c r="C74" s="189" t="s">
        <v>26</v>
      </c>
      <c r="D74" s="80">
        <v>2</v>
      </c>
      <c r="E74" s="80">
        <f>D22+D47</f>
        <v>13</v>
      </c>
      <c r="F74" s="80">
        <f aca="true" t="shared" si="13" ref="F74:M74">E22+E47</f>
        <v>191</v>
      </c>
      <c r="G74" s="80">
        <f t="shared" si="13"/>
        <v>50</v>
      </c>
      <c r="H74" s="80">
        <f t="shared" si="13"/>
        <v>6</v>
      </c>
      <c r="I74" s="80">
        <f t="shared" si="13"/>
        <v>5</v>
      </c>
      <c r="J74" s="80">
        <f t="shared" si="13"/>
        <v>6</v>
      </c>
      <c r="K74" s="80">
        <f t="shared" si="13"/>
        <v>2</v>
      </c>
      <c r="L74" s="80">
        <f t="shared" si="13"/>
        <v>1</v>
      </c>
      <c r="M74" s="80">
        <f t="shared" si="13"/>
        <v>0</v>
      </c>
      <c r="N74" s="80"/>
      <c r="O74" s="190"/>
      <c r="P74" s="41">
        <f>L74/E74*5</f>
        <v>0.38461538461538464</v>
      </c>
      <c r="Q74" s="80">
        <v>1</v>
      </c>
      <c r="R74" s="80">
        <v>1</v>
      </c>
      <c r="S74" s="191">
        <v>0</v>
      </c>
    </row>
  </sheetData>
  <sheetProtection/>
  <mergeCells count="8">
    <mergeCell ref="T50:V50"/>
    <mergeCell ref="A1:O1"/>
    <mergeCell ref="O2:O23"/>
    <mergeCell ref="A2:A23"/>
    <mergeCell ref="A49:O49"/>
    <mergeCell ref="A24:O24"/>
    <mergeCell ref="O25:O48"/>
    <mergeCell ref="A25:A48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84"/>
  <sheetViews>
    <sheetView zoomScalePageLayoutView="0" workbookViewId="0" topLeftCell="A142">
      <selection activeCell="R188" sqref="R188"/>
    </sheetView>
  </sheetViews>
  <sheetFormatPr defaultColWidth="9.00390625" defaultRowHeight="13.5"/>
  <cols>
    <col min="1" max="1" width="1.625" style="0" customWidth="1"/>
    <col min="2" max="2" width="6.625" style="0" customWidth="1"/>
    <col min="4" max="14" width="5.625" style="0" customWidth="1"/>
    <col min="15" max="15" width="1.625" style="0" customWidth="1"/>
    <col min="16" max="16" width="6.625" style="0" customWidth="1"/>
    <col min="18" max="28" width="5.625" style="0" customWidth="1"/>
    <col min="29" max="29" width="1.625" style="0" customWidth="1"/>
  </cols>
  <sheetData>
    <row r="1" spans="1:29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4.25" thickBot="1">
      <c r="A2" s="244"/>
      <c r="B2" t="s">
        <v>542</v>
      </c>
      <c r="O2" s="244"/>
      <c r="P2" t="s">
        <v>541</v>
      </c>
      <c r="AC2" s="244"/>
    </row>
    <row r="3" spans="1:29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7" t="s">
        <v>0</v>
      </c>
      <c r="J3" s="53"/>
      <c r="K3" s="2"/>
      <c r="L3" s="2"/>
      <c r="O3" s="244"/>
      <c r="Q3" s="5"/>
      <c r="R3" s="6">
        <v>1</v>
      </c>
      <c r="S3" s="6">
        <v>2</v>
      </c>
      <c r="T3" s="6">
        <v>3</v>
      </c>
      <c r="U3" s="6">
        <v>4</v>
      </c>
      <c r="V3" s="6">
        <v>5</v>
      </c>
      <c r="W3" s="7" t="s">
        <v>0</v>
      </c>
      <c r="X3" s="53"/>
      <c r="Y3" s="2"/>
      <c r="Z3" s="2"/>
      <c r="AC3" s="244"/>
    </row>
    <row r="4" spans="1:29" ht="24.75" customHeight="1">
      <c r="A4" s="244"/>
      <c r="C4" s="54" t="s">
        <v>132</v>
      </c>
      <c r="D4" s="8">
        <v>0</v>
      </c>
      <c r="E4" s="8">
        <v>2</v>
      </c>
      <c r="F4" s="8">
        <v>0</v>
      </c>
      <c r="G4" s="8">
        <v>0</v>
      </c>
      <c r="H4" s="8">
        <v>0</v>
      </c>
      <c r="I4" s="9">
        <v>2</v>
      </c>
      <c r="J4" s="53"/>
      <c r="K4" s="2"/>
      <c r="L4" s="2"/>
      <c r="O4" s="244"/>
      <c r="Q4" s="73" t="s">
        <v>163</v>
      </c>
      <c r="R4" s="8">
        <v>0</v>
      </c>
      <c r="S4" s="8">
        <v>0</v>
      </c>
      <c r="T4" s="8">
        <v>0</v>
      </c>
      <c r="U4" s="8"/>
      <c r="V4" s="8"/>
      <c r="W4" s="9">
        <v>0</v>
      </c>
      <c r="X4" s="53"/>
      <c r="Y4" s="2"/>
      <c r="Z4" s="2"/>
      <c r="AC4" s="244"/>
    </row>
    <row r="5" spans="1:29" ht="24.75" customHeight="1" thickBot="1">
      <c r="A5" s="244"/>
      <c r="C5" s="72" t="s">
        <v>191</v>
      </c>
      <c r="D5" s="10">
        <v>0</v>
      </c>
      <c r="E5" s="10">
        <v>0</v>
      </c>
      <c r="F5" s="10">
        <v>0</v>
      </c>
      <c r="G5" s="10">
        <v>0</v>
      </c>
      <c r="H5" s="10" t="s">
        <v>569</v>
      </c>
      <c r="I5" s="11">
        <v>3</v>
      </c>
      <c r="J5" s="53"/>
      <c r="K5" s="2"/>
      <c r="L5" s="2"/>
      <c r="O5" s="244"/>
      <c r="Q5" s="72" t="s">
        <v>256</v>
      </c>
      <c r="R5" s="10">
        <v>1</v>
      </c>
      <c r="S5" s="10">
        <v>7</v>
      </c>
      <c r="T5" s="10" t="s">
        <v>81</v>
      </c>
      <c r="U5" s="10"/>
      <c r="V5" s="10"/>
      <c r="W5" s="11"/>
      <c r="X5" s="53"/>
      <c r="Y5" s="2"/>
      <c r="Z5" s="2"/>
      <c r="AC5" s="244"/>
    </row>
    <row r="6" spans="1:29" ht="13.5">
      <c r="A6" s="244"/>
      <c r="O6" s="244"/>
      <c r="AC6" s="244"/>
    </row>
    <row r="7" spans="1:29" ht="13.5">
      <c r="A7" s="244"/>
      <c r="C7" t="s">
        <v>3</v>
      </c>
      <c r="D7" t="s">
        <v>454</v>
      </c>
      <c r="O7" s="244"/>
      <c r="Q7" t="s">
        <v>3</v>
      </c>
      <c r="R7" t="s">
        <v>165</v>
      </c>
      <c r="AC7" s="244"/>
    </row>
    <row r="8" spans="1:29" ht="13.5">
      <c r="A8" s="244"/>
      <c r="C8" t="s">
        <v>2</v>
      </c>
      <c r="D8" t="s">
        <v>568</v>
      </c>
      <c r="O8" s="244"/>
      <c r="AC8" s="244"/>
    </row>
    <row r="9" spans="1:29" ht="13.5">
      <c r="A9" s="244"/>
      <c r="O9" s="244"/>
      <c r="Q9" s="1" t="s">
        <v>4</v>
      </c>
      <c r="R9" s="1" t="s">
        <v>5</v>
      </c>
      <c r="S9" s="1" t="s">
        <v>6</v>
      </c>
      <c r="T9" s="1" t="s">
        <v>7</v>
      </c>
      <c r="U9" s="1" t="s">
        <v>8</v>
      </c>
      <c r="V9" s="1" t="s">
        <v>11</v>
      </c>
      <c r="W9" s="1" t="s">
        <v>9</v>
      </c>
      <c r="X9" s="1" t="s">
        <v>13</v>
      </c>
      <c r="Y9" s="1" t="s">
        <v>10</v>
      </c>
      <c r="Z9" s="1" t="s">
        <v>12</v>
      </c>
      <c r="AA9" s="1" t="s">
        <v>63</v>
      </c>
      <c r="AC9" s="244"/>
    </row>
    <row r="10" spans="1:29" ht="13.5">
      <c r="A10" s="24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O10" s="244"/>
      <c r="P10" s="3" t="s">
        <v>105</v>
      </c>
      <c r="Q10" s="132" t="s">
        <v>545</v>
      </c>
      <c r="R10" s="66">
        <v>2</v>
      </c>
      <c r="S10" s="66">
        <v>1</v>
      </c>
      <c r="T10" s="66">
        <v>0</v>
      </c>
      <c r="U10" s="66">
        <v>0</v>
      </c>
      <c r="V10" s="66">
        <v>0</v>
      </c>
      <c r="W10" s="66">
        <v>1</v>
      </c>
      <c r="X10" s="66">
        <v>0</v>
      </c>
      <c r="Y10" s="66">
        <v>0</v>
      </c>
      <c r="Z10" s="66">
        <v>1</v>
      </c>
      <c r="AA10" s="66">
        <v>0</v>
      </c>
      <c r="AC10" s="244"/>
    </row>
    <row r="11" spans="1:29" ht="13.5">
      <c r="A11" s="244"/>
      <c r="B11" s="3" t="s">
        <v>572</v>
      </c>
      <c r="C11" s="132" t="s">
        <v>410</v>
      </c>
      <c r="D11" s="133">
        <v>3</v>
      </c>
      <c r="E11" s="133">
        <v>3</v>
      </c>
      <c r="F11" s="133">
        <v>1</v>
      </c>
      <c r="G11" s="133">
        <v>0</v>
      </c>
      <c r="H11" s="133">
        <v>1</v>
      </c>
      <c r="I11" s="133">
        <v>0</v>
      </c>
      <c r="J11" s="133">
        <v>0</v>
      </c>
      <c r="K11" s="133">
        <v>1</v>
      </c>
      <c r="L11" s="133">
        <v>0</v>
      </c>
      <c r="M11" s="133">
        <v>0</v>
      </c>
      <c r="O11" s="244"/>
      <c r="P11" s="3" t="s">
        <v>549</v>
      </c>
      <c r="Q11" s="132" t="s">
        <v>546</v>
      </c>
      <c r="R11" s="66">
        <v>2</v>
      </c>
      <c r="S11" s="66">
        <v>1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1</v>
      </c>
      <c r="AC11" s="244"/>
    </row>
    <row r="12" spans="1:29" ht="13.5">
      <c r="A12" s="244"/>
      <c r="B12" s="3" t="s">
        <v>96</v>
      </c>
      <c r="C12" s="132" t="s">
        <v>561</v>
      </c>
      <c r="D12" s="133">
        <v>2</v>
      </c>
      <c r="E12" s="133">
        <v>2</v>
      </c>
      <c r="F12" s="133">
        <v>1</v>
      </c>
      <c r="G12" s="133">
        <v>0</v>
      </c>
      <c r="H12" s="133">
        <v>0</v>
      </c>
      <c r="I12" s="133">
        <v>0</v>
      </c>
      <c r="J12" s="133">
        <v>1</v>
      </c>
      <c r="K12" s="133">
        <v>0</v>
      </c>
      <c r="L12" s="133">
        <v>0</v>
      </c>
      <c r="M12" s="133">
        <v>0</v>
      </c>
      <c r="O12" s="244"/>
      <c r="P12" s="3" t="s">
        <v>550</v>
      </c>
      <c r="Q12" s="132" t="s">
        <v>283</v>
      </c>
      <c r="R12" s="66">
        <v>1</v>
      </c>
      <c r="S12" s="66">
        <v>1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C12" s="244"/>
    </row>
    <row r="13" spans="1:29" ht="13.5">
      <c r="A13" s="244"/>
      <c r="B13" s="3" t="s">
        <v>564</v>
      </c>
      <c r="C13" s="132" t="s">
        <v>140</v>
      </c>
      <c r="D13" s="133">
        <v>1</v>
      </c>
      <c r="E13" s="133">
        <v>0</v>
      </c>
      <c r="F13" s="133">
        <v>0</v>
      </c>
      <c r="G13" s="133">
        <v>0</v>
      </c>
      <c r="H13" s="133">
        <v>1</v>
      </c>
      <c r="I13" s="133">
        <v>1</v>
      </c>
      <c r="J13" s="133">
        <v>0</v>
      </c>
      <c r="K13" s="133">
        <v>0</v>
      </c>
      <c r="L13" s="133">
        <v>0</v>
      </c>
      <c r="M13" s="133">
        <v>0</v>
      </c>
      <c r="O13" s="244"/>
      <c r="P13" s="3" t="s">
        <v>551</v>
      </c>
      <c r="Q13" s="132" t="s">
        <v>284</v>
      </c>
      <c r="R13" s="66">
        <v>1</v>
      </c>
      <c r="S13" s="66">
        <v>1</v>
      </c>
      <c r="T13" s="66">
        <v>1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1</v>
      </c>
      <c r="AA13" s="66">
        <v>0</v>
      </c>
      <c r="AC13" s="244"/>
    </row>
    <row r="14" spans="1:29" ht="13.5">
      <c r="A14" s="244"/>
      <c r="B14" s="3" t="s">
        <v>97</v>
      </c>
      <c r="C14" s="132" t="s">
        <v>346</v>
      </c>
      <c r="D14" s="133">
        <v>3</v>
      </c>
      <c r="E14" s="133">
        <v>3</v>
      </c>
      <c r="F14" s="133">
        <v>0</v>
      </c>
      <c r="G14" s="133">
        <v>0</v>
      </c>
      <c r="H14" s="133">
        <v>0</v>
      </c>
      <c r="I14" s="133">
        <v>0</v>
      </c>
      <c r="J14" s="133">
        <v>1</v>
      </c>
      <c r="K14" s="133">
        <v>0</v>
      </c>
      <c r="L14" s="133">
        <v>1</v>
      </c>
      <c r="M14" s="133">
        <v>0</v>
      </c>
      <c r="O14" s="244"/>
      <c r="P14" s="3" t="s">
        <v>552</v>
      </c>
      <c r="Q14" s="132" t="s">
        <v>388</v>
      </c>
      <c r="R14" s="66">
        <v>1</v>
      </c>
      <c r="S14" s="66">
        <v>1</v>
      </c>
      <c r="T14" s="66">
        <v>0</v>
      </c>
      <c r="U14" s="66">
        <v>0</v>
      </c>
      <c r="V14" s="66">
        <v>0</v>
      </c>
      <c r="W14" s="66">
        <v>0</v>
      </c>
      <c r="X14" s="66">
        <v>1</v>
      </c>
      <c r="Y14" s="66">
        <v>0</v>
      </c>
      <c r="Z14" s="66">
        <v>1</v>
      </c>
      <c r="AA14" s="66">
        <v>0</v>
      </c>
      <c r="AC14" s="244"/>
    </row>
    <row r="15" spans="1:29" ht="13.5">
      <c r="A15" s="244"/>
      <c r="B15" s="3" t="s">
        <v>103</v>
      </c>
      <c r="C15" s="132" t="s">
        <v>86</v>
      </c>
      <c r="D15" s="133">
        <v>3</v>
      </c>
      <c r="E15" s="133">
        <v>2</v>
      </c>
      <c r="F15" s="133">
        <v>0</v>
      </c>
      <c r="G15" s="133">
        <v>2</v>
      </c>
      <c r="H15" s="133">
        <v>0</v>
      </c>
      <c r="I15" s="133">
        <v>1</v>
      </c>
      <c r="J15" s="133">
        <v>0</v>
      </c>
      <c r="K15" s="133">
        <v>1</v>
      </c>
      <c r="L15" s="133">
        <v>0</v>
      </c>
      <c r="M15" s="133">
        <v>0</v>
      </c>
      <c r="O15" s="244"/>
      <c r="P15" s="3" t="s">
        <v>553</v>
      </c>
      <c r="Q15" s="132" t="s">
        <v>389</v>
      </c>
      <c r="R15" s="66">
        <v>1</v>
      </c>
      <c r="S15" s="66">
        <v>1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C15" s="244"/>
    </row>
    <row r="16" spans="1:29" ht="13.5">
      <c r="A16" s="244"/>
      <c r="B16" s="3" t="s">
        <v>565</v>
      </c>
      <c r="C16" s="132" t="s">
        <v>304</v>
      </c>
      <c r="D16" s="133">
        <v>2</v>
      </c>
      <c r="E16" s="133">
        <v>2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O16" s="244"/>
      <c r="P16" s="3" t="s">
        <v>554</v>
      </c>
      <c r="Q16" s="132" t="s">
        <v>547</v>
      </c>
      <c r="R16" s="66">
        <v>1</v>
      </c>
      <c r="S16" s="66">
        <v>1</v>
      </c>
      <c r="T16" s="66">
        <v>0</v>
      </c>
      <c r="U16" s="66">
        <v>0</v>
      </c>
      <c r="V16" s="66">
        <v>0</v>
      </c>
      <c r="W16" s="66">
        <v>0</v>
      </c>
      <c r="X16" s="66">
        <v>1</v>
      </c>
      <c r="Y16" s="66">
        <v>0</v>
      </c>
      <c r="Z16" s="66">
        <v>2</v>
      </c>
      <c r="AA16" s="66">
        <v>0</v>
      </c>
      <c r="AC16" s="244"/>
    </row>
    <row r="17" spans="1:29" ht="13.5">
      <c r="A17" s="244"/>
      <c r="B17" s="3" t="s">
        <v>563</v>
      </c>
      <c r="C17" s="132" t="s">
        <v>118</v>
      </c>
      <c r="D17" s="133">
        <v>2</v>
      </c>
      <c r="E17" s="133">
        <v>2</v>
      </c>
      <c r="F17" s="133">
        <v>0</v>
      </c>
      <c r="G17" s="133">
        <v>0</v>
      </c>
      <c r="H17" s="133">
        <v>0</v>
      </c>
      <c r="I17" s="133">
        <v>0</v>
      </c>
      <c r="J17" s="133">
        <v>1</v>
      </c>
      <c r="K17" s="133">
        <v>0</v>
      </c>
      <c r="L17" s="133">
        <v>1</v>
      </c>
      <c r="M17" s="133">
        <v>0</v>
      </c>
      <c r="O17" s="244"/>
      <c r="P17" s="3" t="s">
        <v>555</v>
      </c>
      <c r="Q17" s="132" t="s">
        <v>576</v>
      </c>
      <c r="R17" s="66">
        <v>1</v>
      </c>
      <c r="S17" s="66">
        <v>1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C17" s="244"/>
    </row>
    <row r="18" spans="1:29" ht="13.5">
      <c r="A18" s="244"/>
      <c r="B18" s="3" t="s">
        <v>563</v>
      </c>
      <c r="C18" s="132" t="s">
        <v>435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O18" s="244"/>
      <c r="P18" s="3" t="s">
        <v>556</v>
      </c>
      <c r="Q18" s="132" t="s">
        <v>548</v>
      </c>
      <c r="R18" s="66">
        <v>1</v>
      </c>
      <c r="S18" s="66">
        <v>1</v>
      </c>
      <c r="T18" s="66">
        <v>0</v>
      </c>
      <c r="U18" s="66">
        <v>0</v>
      </c>
      <c r="V18" s="66">
        <v>0</v>
      </c>
      <c r="W18" s="66">
        <v>0</v>
      </c>
      <c r="X18" s="66">
        <v>1</v>
      </c>
      <c r="Y18" s="66">
        <v>0</v>
      </c>
      <c r="Z18" s="66">
        <v>0</v>
      </c>
      <c r="AA18" s="66">
        <v>0</v>
      </c>
      <c r="AC18" s="244"/>
    </row>
    <row r="19" spans="1:29" ht="13.5">
      <c r="A19" s="244"/>
      <c r="B19" s="3" t="s">
        <v>566</v>
      </c>
      <c r="C19" s="132" t="s">
        <v>91</v>
      </c>
      <c r="D19" s="133">
        <v>2</v>
      </c>
      <c r="E19" s="133">
        <v>2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O19" s="244"/>
      <c r="P19" s="3"/>
      <c r="Q19" s="4"/>
      <c r="R19">
        <f>SUM(R10:R18)</f>
        <v>11</v>
      </c>
      <c r="S19">
        <f>SUM(S10:S18)</f>
        <v>9</v>
      </c>
      <c r="AC19" s="244"/>
    </row>
    <row r="20" spans="1:29" ht="13.5">
      <c r="A20" s="244"/>
      <c r="B20" s="3" t="s">
        <v>558</v>
      </c>
      <c r="C20" s="132" t="s">
        <v>92</v>
      </c>
      <c r="D20" s="133">
        <v>2</v>
      </c>
      <c r="E20" s="133">
        <v>2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O20" s="244"/>
      <c r="P20" s="3"/>
      <c r="Q20" s="1" t="s">
        <v>45</v>
      </c>
      <c r="R20" s="1" t="s">
        <v>48</v>
      </c>
      <c r="S20" s="1" t="s">
        <v>49</v>
      </c>
      <c r="T20" s="1" t="s">
        <v>5</v>
      </c>
      <c r="U20" s="1" t="s">
        <v>7</v>
      </c>
      <c r="V20" s="1" t="s">
        <v>9</v>
      </c>
      <c r="W20" s="1" t="s">
        <v>13</v>
      </c>
      <c r="X20" s="1" t="s">
        <v>46</v>
      </c>
      <c r="Y20" s="1" t="s">
        <v>47</v>
      </c>
      <c r="Z20" s="1" t="s">
        <v>52</v>
      </c>
      <c r="AC20" s="244"/>
    </row>
    <row r="21" spans="1:29" ht="13.5">
      <c r="A21" s="244"/>
      <c r="B21" s="3" t="s">
        <v>567</v>
      </c>
      <c r="C21" s="132" t="s">
        <v>562</v>
      </c>
      <c r="D21" s="133">
        <v>2</v>
      </c>
      <c r="E21" s="133">
        <v>2</v>
      </c>
      <c r="F21" s="133">
        <v>0</v>
      </c>
      <c r="G21" s="133">
        <v>0</v>
      </c>
      <c r="H21" s="133">
        <v>1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O21" s="244"/>
      <c r="P21" s="3"/>
      <c r="Q21" s="4" t="s">
        <v>189</v>
      </c>
      <c r="R21" s="66">
        <v>2</v>
      </c>
      <c r="S21" s="66">
        <v>65</v>
      </c>
      <c r="T21" s="66">
        <v>16</v>
      </c>
      <c r="U21" s="66">
        <v>4</v>
      </c>
      <c r="V21" s="66">
        <v>2</v>
      </c>
      <c r="W21" s="66">
        <v>1</v>
      </c>
      <c r="X21" s="66">
        <v>9</v>
      </c>
      <c r="Y21" s="66">
        <v>3</v>
      </c>
      <c r="Z21" s="66">
        <v>1</v>
      </c>
      <c r="AC21" s="244"/>
    </row>
    <row r="22" spans="1:29" ht="13.5">
      <c r="A22" s="244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244"/>
      <c r="P22" s="3"/>
      <c r="Q22" s="4"/>
      <c r="AC22" s="244"/>
    </row>
    <row r="23" spans="1:29" ht="13.5">
      <c r="A23" s="244"/>
      <c r="B23" s="3"/>
      <c r="C23" s="1" t="s">
        <v>45</v>
      </c>
      <c r="D23" s="1" t="s">
        <v>48</v>
      </c>
      <c r="E23" s="1" t="s">
        <v>49</v>
      </c>
      <c r="F23" s="1" t="s">
        <v>5</v>
      </c>
      <c r="G23" s="1" t="s">
        <v>7</v>
      </c>
      <c r="H23" s="1" t="s">
        <v>9</v>
      </c>
      <c r="I23" s="1" t="s">
        <v>13</v>
      </c>
      <c r="J23" s="1" t="s">
        <v>46</v>
      </c>
      <c r="K23" s="1" t="s">
        <v>47</v>
      </c>
      <c r="L23" s="1" t="s">
        <v>52</v>
      </c>
      <c r="O23" s="244"/>
      <c r="P23" s="3"/>
      <c r="Q23" s="4"/>
      <c r="AC23" s="244"/>
    </row>
    <row r="24" spans="1:29" ht="13.5">
      <c r="A24" s="244"/>
      <c r="B24" s="3"/>
      <c r="C24" s="4" t="s">
        <v>120</v>
      </c>
      <c r="D24" s="133">
        <v>5</v>
      </c>
      <c r="E24" s="133">
        <v>73</v>
      </c>
      <c r="F24" s="133">
        <v>18</v>
      </c>
      <c r="G24" s="133">
        <v>1</v>
      </c>
      <c r="H24" s="133">
        <v>1</v>
      </c>
      <c r="I24" s="133">
        <v>3</v>
      </c>
      <c r="J24" s="133">
        <v>2</v>
      </c>
      <c r="K24" s="133">
        <v>0</v>
      </c>
      <c r="L24" s="133">
        <v>0</v>
      </c>
      <c r="O24" s="244"/>
      <c r="Q24" s="4"/>
      <c r="AC24" s="244"/>
    </row>
    <row r="25" spans="1:29" ht="13.5">
      <c r="A25" s="244"/>
      <c r="B25" s="3"/>
      <c r="C25" s="4"/>
      <c r="O25" s="244"/>
      <c r="AC25" s="244"/>
    </row>
    <row r="26" spans="1:29" ht="9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</row>
    <row r="27" spans="1:29" ht="14.25" customHeight="1" thickBot="1">
      <c r="A27" s="244"/>
      <c r="B27" t="s">
        <v>543</v>
      </c>
      <c r="O27" s="244"/>
      <c r="P27" t="s">
        <v>544</v>
      </c>
      <c r="AC27" s="244"/>
    </row>
    <row r="28" spans="1:29" ht="24.75" customHeight="1">
      <c r="A28" s="244"/>
      <c r="C28" s="5"/>
      <c r="D28" s="6">
        <v>1</v>
      </c>
      <c r="E28" s="6">
        <v>2</v>
      </c>
      <c r="F28" s="6">
        <v>3</v>
      </c>
      <c r="G28" s="6">
        <v>4</v>
      </c>
      <c r="H28" s="6">
        <v>5</v>
      </c>
      <c r="I28" s="7" t="s">
        <v>0</v>
      </c>
      <c r="J28" s="53"/>
      <c r="K28" s="2"/>
      <c r="L28" s="2"/>
      <c r="O28" s="244"/>
      <c r="Q28" s="5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7" t="s">
        <v>0</v>
      </c>
      <c r="X28" s="53"/>
      <c r="Y28" s="2"/>
      <c r="Z28" s="2"/>
      <c r="AC28" s="244"/>
    </row>
    <row r="29" spans="1:29" ht="24.75" customHeight="1">
      <c r="A29" s="244"/>
      <c r="C29" s="54" t="s">
        <v>560</v>
      </c>
      <c r="D29" s="8">
        <v>0</v>
      </c>
      <c r="E29" s="8">
        <v>1</v>
      </c>
      <c r="F29" s="8">
        <v>0</v>
      </c>
      <c r="G29" s="8"/>
      <c r="H29" s="8"/>
      <c r="I29" s="9">
        <v>1</v>
      </c>
      <c r="J29" s="53"/>
      <c r="K29" s="2"/>
      <c r="L29" s="2"/>
      <c r="O29" s="244"/>
      <c r="Q29" s="54" t="s">
        <v>163</v>
      </c>
      <c r="R29" s="8">
        <v>0</v>
      </c>
      <c r="S29" s="8">
        <v>0</v>
      </c>
      <c r="T29" s="8">
        <v>0</v>
      </c>
      <c r="U29" s="8"/>
      <c r="V29" s="8"/>
      <c r="W29" s="9">
        <v>0</v>
      </c>
      <c r="X29" s="53"/>
      <c r="Y29" s="2"/>
      <c r="Z29" s="2"/>
      <c r="AC29" s="244"/>
    </row>
    <row r="30" spans="1:29" ht="24.75" customHeight="1" thickBot="1">
      <c r="A30" s="244"/>
      <c r="C30" s="72" t="s">
        <v>191</v>
      </c>
      <c r="D30" s="10">
        <v>4</v>
      </c>
      <c r="E30" s="10">
        <v>5</v>
      </c>
      <c r="F30" s="10" t="s">
        <v>143</v>
      </c>
      <c r="G30" s="10"/>
      <c r="H30" s="10"/>
      <c r="I30" s="11">
        <v>9</v>
      </c>
      <c r="J30" s="53"/>
      <c r="K30" s="2"/>
      <c r="L30" s="2"/>
      <c r="O30" s="244"/>
      <c r="Q30" s="72" t="s">
        <v>188</v>
      </c>
      <c r="R30" s="10">
        <v>0</v>
      </c>
      <c r="S30" s="10">
        <v>5</v>
      </c>
      <c r="T30" s="10" t="s">
        <v>383</v>
      </c>
      <c r="U30" s="10"/>
      <c r="V30" s="10"/>
      <c r="W30" s="11">
        <v>7</v>
      </c>
      <c r="X30" s="53"/>
      <c r="Y30" s="2"/>
      <c r="Z30" s="2"/>
      <c r="AC30" s="244"/>
    </row>
    <row r="31" spans="1:29" ht="13.5">
      <c r="A31" s="244"/>
      <c r="O31" s="244"/>
      <c r="AC31" s="244"/>
    </row>
    <row r="32" spans="1:29" ht="13.5">
      <c r="A32" s="244"/>
      <c r="C32" t="s">
        <v>3</v>
      </c>
      <c r="D32" t="s">
        <v>575</v>
      </c>
      <c r="O32" s="244"/>
      <c r="Q32" t="s">
        <v>3</v>
      </c>
      <c r="R32" t="s">
        <v>165</v>
      </c>
      <c r="AC32" s="244"/>
    </row>
    <row r="33" spans="1:29" ht="13.5">
      <c r="A33" s="244"/>
      <c r="C33" t="s">
        <v>2</v>
      </c>
      <c r="D33" t="s">
        <v>574</v>
      </c>
      <c r="O33" s="244"/>
      <c r="AC33" s="244"/>
    </row>
    <row r="34" spans="1:29" ht="13.5">
      <c r="A34" s="244"/>
      <c r="O34" s="244"/>
      <c r="Q34" s="1" t="s">
        <v>4</v>
      </c>
      <c r="R34" s="1" t="s">
        <v>5</v>
      </c>
      <c r="S34" s="1" t="s">
        <v>6</v>
      </c>
      <c r="T34" s="1" t="s">
        <v>7</v>
      </c>
      <c r="U34" s="1" t="s">
        <v>8</v>
      </c>
      <c r="V34" s="1" t="s">
        <v>11</v>
      </c>
      <c r="W34" s="1" t="s">
        <v>9</v>
      </c>
      <c r="X34" s="1" t="s">
        <v>13</v>
      </c>
      <c r="Y34" s="1" t="s">
        <v>10</v>
      </c>
      <c r="Z34" s="1" t="s">
        <v>12</v>
      </c>
      <c r="AA34" s="1" t="s">
        <v>63</v>
      </c>
      <c r="AC34" s="244"/>
    </row>
    <row r="35" spans="1:29" ht="13.5">
      <c r="A35" s="244"/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11</v>
      </c>
      <c r="I35" s="1" t="s">
        <v>9</v>
      </c>
      <c r="J35" s="1" t="s">
        <v>13</v>
      </c>
      <c r="K35" s="1" t="s">
        <v>10</v>
      </c>
      <c r="L35" s="1" t="s">
        <v>12</v>
      </c>
      <c r="M35" s="1" t="s">
        <v>63</v>
      </c>
      <c r="O35" s="244"/>
      <c r="P35" s="3" t="s">
        <v>105</v>
      </c>
      <c r="Q35" s="132" t="s">
        <v>545</v>
      </c>
      <c r="R35" s="66">
        <v>2</v>
      </c>
      <c r="S35" s="66">
        <v>2</v>
      </c>
      <c r="T35" s="66">
        <v>0</v>
      </c>
      <c r="U35" s="66">
        <v>0</v>
      </c>
      <c r="V35" s="66">
        <v>0</v>
      </c>
      <c r="W35" s="66">
        <v>0</v>
      </c>
      <c r="X35" s="66">
        <v>1</v>
      </c>
      <c r="Y35" s="66">
        <v>0</v>
      </c>
      <c r="Z35" s="66">
        <v>0</v>
      </c>
      <c r="AA35" s="66">
        <v>0</v>
      </c>
      <c r="AC35" s="244"/>
    </row>
    <row r="36" spans="1:29" ht="13.5">
      <c r="A36" s="244"/>
      <c r="B36" s="3" t="s">
        <v>557</v>
      </c>
      <c r="C36" s="132" t="s">
        <v>410</v>
      </c>
      <c r="D36" s="133">
        <v>2</v>
      </c>
      <c r="E36" s="133">
        <v>2</v>
      </c>
      <c r="F36" s="133">
        <v>2</v>
      </c>
      <c r="G36" s="133">
        <v>0</v>
      </c>
      <c r="H36" s="133">
        <v>1</v>
      </c>
      <c r="I36" s="133">
        <v>0</v>
      </c>
      <c r="J36" s="133">
        <v>0</v>
      </c>
      <c r="K36" s="133">
        <v>1</v>
      </c>
      <c r="L36" s="133">
        <v>0</v>
      </c>
      <c r="M36" s="133">
        <v>0</v>
      </c>
      <c r="O36" s="244"/>
      <c r="P36" s="3" t="s">
        <v>96</v>
      </c>
      <c r="Q36" s="132" t="s">
        <v>546</v>
      </c>
      <c r="R36" s="66">
        <v>2</v>
      </c>
      <c r="S36" s="66">
        <v>2</v>
      </c>
      <c r="T36" s="66">
        <v>1</v>
      </c>
      <c r="U36" s="66">
        <v>0</v>
      </c>
      <c r="V36" s="66">
        <v>0</v>
      </c>
      <c r="W36" s="66">
        <v>0</v>
      </c>
      <c r="X36" s="66">
        <v>1</v>
      </c>
      <c r="Y36" s="66">
        <v>0</v>
      </c>
      <c r="Z36" s="66">
        <v>1</v>
      </c>
      <c r="AA36" s="66">
        <v>0</v>
      </c>
      <c r="AC36" s="244"/>
    </row>
    <row r="37" spans="1:29" ht="13.5">
      <c r="A37" s="244"/>
      <c r="B37" s="3" t="s">
        <v>567</v>
      </c>
      <c r="C37" s="132" t="s">
        <v>561</v>
      </c>
      <c r="D37" s="133">
        <v>2</v>
      </c>
      <c r="E37" s="133">
        <v>1</v>
      </c>
      <c r="F37" s="133">
        <v>0</v>
      </c>
      <c r="G37" s="133">
        <v>0</v>
      </c>
      <c r="H37" s="133">
        <v>1</v>
      </c>
      <c r="I37" s="133">
        <v>1</v>
      </c>
      <c r="J37" s="133">
        <v>0</v>
      </c>
      <c r="K37" s="133">
        <v>0</v>
      </c>
      <c r="L37" s="133">
        <v>0</v>
      </c>
      <c r="M37" s="133">
        <v>0</v>
      </c>
      <c r="O37" s="244"/>
      <c r="P37" s="3" t="s">
        <v>99</v>
      </c>
      <c r="Q37" s="132" t="s">
        <v>283</v>
      </c>
      <c r="R37" s="66">
        <v>1</v>
      </c>
      <c r="S37" s="66">
        <v>1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C37" s="244"/>
    </row>
    <row r="38" spans="1:29" ht="13.5">
      <c r="A38" s="244"/>
      <c r="B38" s="3" t="s">
        <v>572</v>
      </c>
      <c r="C38" s="132" t="s">
        <v>376</v>
      </c>
      <c r="D38" s="133">
        <v>2</v>
      </c>
      <c r="E38" s="133">
        <v>2</v>
      </c>
      <c r="F38" s="133">
        <v>1</v>
      </c>
      <c r="G38" s="133">
        <v>1</v>
      </c>
      <c r="H38" s="133">
        <v>2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O38" s="244"/>
      <c r="P38" s="3" t="s">
        <v>97</v>
      </c>
      <c r="Q38" s="132" t="s">
        <v>284</v>
      </c>
      <c r="R38" s="66">
        <v>1</v>
      </c>
      <c r="S38" s="66">
        <v>1</v>
      </c>
      <c r="T38" s="66">
        <v>0</v>
      </c>
      <c r="U38" s="66">
        <v>0</v>
      </c>
      <c r="V38" s="66">
        <v>0</v>
      </c>
      <c r="W38" s="66">
        <v>0</v>
      </c>
      <c r="X38" s="66">
        <v>1</v>
      </c>
      <c r="Y38" s="66">
        <v>0</v>
      </c>
      <c r="Z38" s="66">
        <v>0</v>
      </c>
      <c r="AA38" s="66">
        <v>0</v>
      </c>
      <c r="AC38" s="244"/>
    </row>
    <row r="39" spans="1:29" ht="13.5">
      <c r="A39" s="244"/>
      <c r="B39" s="3" t="s">
        <v>573</v>
      </c>
      <c r="C39" s="132" t="s">
        <v>86</v>
      </c>
      <c r="D39" s="133">
        <v>2</v>
      </c>
      <c r="E39" s="133">
        <v>2</v>
      </c>
      <c r="F39" s="133">
        <v>2</v>
      </c>
      <c r="G39" s="133">
        <v>2</v>
      </c>
      <c r="H39" s="133">
        <v>2</v>
      </c>
      <c r="I39" s="133">
        <v>0</v>
      </c>
      <c r="J39" s="133">
        <v>0</v>
      </c>
      <c r="K39" s="133">
        <v>2</v>
      </c>
      <c r="L39" s="133">
        <v>0</v>
      </c>
      <c r="M39" s="133">
        <v>0</v>
      </c>
      <c r="O39" s="244"/>
      <c r="P39" s="3" t="s">
        <v>100</v>
      </c>
      <c r="Q39" s="132" t="s">
        <v>388</v>
      </c>
      <c r="R39" s="66">
        <v>1</v>
      </c>
      <c r="S39" s="66">
        <v>1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C39" s="244"/>
    </row>
    <row r="40" spans="1:29" ht="13.5">
      <c r="A40" s="244"/>
      <c r="B40" s="3" t="s">
        <v>565</v>
      </c>
      <c r="C40" s="132" t="s">
        <v>304</v>
      </c>
      <c r="D40" s="133">
        <v>2</v>
      </c>
      <c r="E40" s="133">
        <v>2</v>
      </c>
      <c r="F40" s="133">
        <v>0</v>
      </c>
      <c r="G40" s="133">
        <v>0</v>
      </c>
      <c r="H40" s="133">
        <v>1</v>
      </c>
      <c r="I40" s="133">
        <v>0</v>
      </c>
      <c r="J40" s="133">
        <v>1</v>
      </c>
      <c r="K40" s="133">
        <v>0</v>
      </c>
      <c r="L40" s="133">
        <v>0</v>
      </c>
      <c r="M40" s="133">
        <v>0</v>
      </c>
      <c r="O40" s="244"/>
      <c r="P40" s="3" t="s">
        <v>102</v>
      </c>
      <c r="Q40" s="132" t="s">
        <v>389</v>
      </c>
      <c r="R40" s="66">
        <v>1</v>
      </c>
      <c r="S40" s="66">
        <v>1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C40" s="244"/>
    </row>
    <row r="41" spans="1:29" ht="13.5">
      <c r="A41" s="244"/>
      <c r="B41" s="3" t="s">
        <v>563</v>
      </c>
      <c r="C41" s="132" t="s">
        <v>118</v>
      </c>
      <c r="D41" s="133">
        <v>2</v>
      </c>
      <c r="E41" s="133">
        <v>2</v>
      </c>
      <c r="F41" s="133">
        <v>1</v>
      </c>
      <c r="G41" s="133">
        <v>1</v>
      </c>
      <c r="H41" s="133">
        <v>2</v>
      </c>
      <c r="I41" s="133">
        <v>0</v>
      </c>
      <c r="J41" s="133">
        <v>0</v>
      </c>
      <c r="K41" s="133">
        <v>1</v>
      </c>
      <c r="L41" s="133">
        <v>0</v>
      </c>
      <c r="M41" s="133">
        <v>0</v>
      </c>
      <c r="O41" s="244"/>
      <c r="P41" s="3" t="s">
        <v>557</v>
      </c>
      <c r="Q41" s="132" t="s">
        <v>285</v>
      </c>
      <c r="R41" s="66">
        <v>1</v>
      </c>
      <c r="S41" s="66">
        <v>1</v>
      </c>
      <c r="T41" s="66">
        <v>0</v>
      </c>
      <c r="U41" s="66">
        <v>0</v>
      </c>
      <c r="V41" s="66">
        <v>0</v>
      </c>
      <c r="W41" s="66">
        <v>0</v>
      </c>
      <c r="X41" s="66">
        <v>1</v>
      </c>
      <c r="Y41" s="66">
        <v>0</v>
      </c>
      <c r="Z41" s="66">
        <v>1</v>
      </c>
      <c r="AA41" s="66">
        <v>0</v>
      </c>
      <c r="AC41" s="244"/>
    </row>
    <row r="42" spans="1:29" ht="13.5">
      <c r="A42" s="244"/>
      <c r="B42" s="3" t="s">
        <v>563</v>
      </c>
      <c r="C42" s="132" t="s">
        <v>210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O42" s="244"/>
      <c r="P42" s="3" t="s">
        <v>558</v>
      </c>
      <c r="Q42" s="132" t="s">
        <v>364</v>
      </c>
      <c r="R42" s="66">
        <v>1</v>
      </c>
      <c r="S42" s="66">
        <v>1</v>
      </c>
      <c r="T42" s="66">
        <v>0</v>
      </c>
      <c r="U42" s="66">
        <v>0</v>
      </c>
      <c r="V42" s="66">
        <v>0</v>
      </c>
      <c r="W42" s="66">
        <v>0</v>
      </c>
      <c r="X42" s="66">
        <v>1</v>
      </c>
      <c r="Y42" s="66">
        <v>0</v>
      </c>
      <c r="Z42" s="66">
        <v>2</v>
      </c>
      <c r="AA42" s="66">
        <v>0</v>
      </c>
      <c r="AC42" s="244"/>
    </row>
    <row r="43" spans="1:29" ht="13.5">
      <c r="A43" s="244"/>
      <c r="B43" s="3" t="s">
        <v>566</v>
      </c>
      <c r="C43" s="132" t="s">
        <v>91</v>
      </c>
      <c r="D43" s="133">
        <v>2</v>
      </c>
      <c r="E43" s="133">
        <v>1</v>
      </c>
      <c r="F43" s="133">
        <v>1</v>
      </c>
      <c r="G43" s="133">
        <v>1</v>
      </c>
      <c r="H43" s="133">
        <v>0</v>
      </c>
      <c r="I43" s="133">
        <v>1</v>
      </c>
      <c r="J43" s="133">
        <v>0</v>
      </c>
      <c r="K43" s="133">
        <v>0</v>
      </c>
      <c r="L43" s="133">
        <v>0</v>
      </c>
      <c r="M43" s="133">
        <v>0</v>
      </c>
      <c r="O43" s="244"/>
      <c r="P43" s="3" t="s">
        <v>558</v>
      </c>
      <c r="Q43" s="132" t="s">
        <v>559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C43" s="244"/>
    </row>
    <row r="44" spans="1:29" ht="13.5">
      <c r="A44" s="244"/>
      <c r="B44" s="3" t="s">
        <v>558</v>
      </c>
      <c r="C44" s="132" t="s">
        <v>92</v>
      </c>
      <c r="D44" s="133">
        <v>2</v>
      </c>
      <c r="E44" s="133">
        <v>2</v>
      </c>
      <c r="F44" s="133">
        <v>1</v>
      </c>
      <c r="G44" s="133">
        <v>1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O44" s="244"/>
      <c r="P44" s="3" t="s">
        <v>104</v>
      </c>
      <c r="Q44" s="132" t="s">
        <v>231</v>
      </c>
      <c r="R44" s="66">
        <v>1</v>
      </c>
      <c r="S44" s="66">
        <v>0</v>
      </c>
      <c r="T44" s="66">
        <v>0</v>
      </c>
      <c r="U44" s="66">
        <v>0</v>
      </c>
      <c r="V44" s="66">
        <v>0</v>
      </c>
      <c r="W44" s="66">
        <v>1</v>
      </c>
      <c r="X44" s="66">
        <v>0</v>
      </c>
      <c r="Y44" s="66">
        <v>0</v>
      </c>
      <c r="Z44" s="66">
        <v>0</v>
      </c>
      <c r="AA44" s="66">
        <v>0</v>
      </c>
      <c r="AC44" s="244"/>
    </row>
    <row r="45" spans="1:29" ht="13.5">
      <c r="A45" s="244"/>
      <c r="B45" s="3" t="s">
        <v>564</v>
      </c>
      <c r="C45" s="132" t="s">
        <v>94</v>
      </c>
      <c r="D45" s="133">
        <v>1</v>
      </c>
      <c r="E45" s="133">
        <v>1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O45" s="244"/>
      <c r="P45" s="3"/>
      <c r="Q45" s="4"/>
      <c r="AC45" s="244"/>
    </row>
    <row r="46" spans="1:29" ht="13.5">
      <c r="A46" s="244"/>
      <c r="B46" s="3" t="s">
        <v>571</v>
      </c>
      <c r="C46" s="132" t="s">
        <v>570</v>
      </c>
      <c r="D46" s="133">
        <v>1</v>
      </c>
      <c r="E46" s="133">
        <v>1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O46" s="244"/>
      <c r="P46" s="3"/>
      <c r="Q46" s="1" t="s">
        <v>45</v>
      </c>
      <c r="R46" s="1" t="s">
        <v>48</v>
      </c>
      <c r="S46" s="1" t="s">
        <v>49</v>
      </c>
      <c r="T46" s="1" t="s">
        <v>5</v>
      </c>
      <c r="U46" s="1" t="s">
        <v>7</v>
      </c>
      <c r="V46" s="1" t="s">
        <v>9</v>
      </c>
      <c r="W46" s="1" t="s">
        <v>13</v>
      </c>
      <c r="X46" s="1" t="s">
        <v>46</v>
      </c>
      <c r="Y46" s="1" t="s">
        <v>47</v>
      </c>
      <c r="Z46" s="1" t="s">
        <v>52</v>
      </c>
      <c r="AC46" s="244"/>
    </row>
    <row r="47" spans="1:29" ht="13.5">
      <c r="A47" s="244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244"/>
      <c r="P47" s="3"/>
      <c r="Q47" s="4" t="s">
        <v>189</v>
      </c>
      <c r="R47" s="66">
        <v>2</v>
      </c>
      <c r="S47" s="66">
        <v>56</v>
      </c>
      <c r="T47" s="66">
        <v>16</v>
      </c>
      <c r="U47" s="66">
        <v>6</v>
      </c>
      <c r="V47" s="66">
        <v>1</v>
      </c>
      <c r="W47" s="66">
        <v>0</v>
      </c>
      <c r="X47" s="66">
        <v>7</v>
      </c>
      <c r="Y47" s="66">
        <v>6</v>
      </c>
      <c r="Z47" s="66">
        <v>1</v>
      </c>
      <c r="AC47" s="244"/>
    </row>
    <row r="48" spans="1:29" ht="13.5">
      <c r="A48" s="244"/>
      <c r="B48" s="3"/>
      <c r="C48" s="1" t="s">
        <v>45</v>
      </c>
      <c r="D48" s="1" t="s">
        <v>48</v>
      </c>
      <c r="E48" s="1" t="s">
        <v>49</v>
      </c>
      <c r="F48" s="1" t="s">
        <v>5</v>
      </c>
      <c r="G48" s="1" t="s">
        <v>7</v>
      </c>
      <c r="H48" s="1" t="s">
        <v>9</v>
      </c>
      <c r="I48" s="1" t="s">
        <v>13</v>
      </c>
      <c r="J48" s="1" t="s">
        <v>46</v>
      </c>
      <c r="K48" s="1" t="s">
        <v>47</v>
      </c>
      <c r="L48" s="1" t="s">
        <v>52</v>
      </c>
      <c r="O48" s="244"/>
      <c r="Q48" s="4" t="s">
        <v>220</v>
      </c>
      <c r="R48" s="66">
        <v>0.33</v>
      </c>
      <c r="S48" s="66">
        <v>10</v>
      </c>
      <c r="T48" s="66">
        <v>3</v>
      </c>
      <c r="U48" s="66">
        <v>2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C48" s="244"/>
    </row>
    <row r="49" spans="1:29" ht="13.5">
      <c r="A49" s="244"/>
      <c r="B49" s="3"/>
      <c r="C49" s="4" t="s">
        <v>107</v>
      </c>
      <c r="D49" s="133">
        <v>2</v>
      </c>
      <c r="E49" s="133">
        <v>30</v>
      </c>
      <c r="F49" s="133">
        <v>8</v>
      </c>
      <c r="G49" s="133">
        <v>2</v>
      </c>
      <c r="H49" s="133">
        <v>0</v>
      </c>
      <c r="I49" s="133">
        <v>1</v>
      </c>
      <c r="J49" s="133">
        <v>1</v>
      </c>
      <c r="K49" s="133">
        <v>1</v>
      </c>
      <c r="L49" s="133">
        <v>0</v>
      </c>
      <c r="O49" s="244"/>
      <c r="Q49" s="4"/>
      <c r="AC49" s="244"/>
    </row>
    <row r="50" spans="1:29" ht="13.5">
      <c r="A50" s="244"/>
      <c r="B50" s="3"/>
      <c r="C50" s="4" t="s">
        <v>34</v>
      </c>
      <c r="D50" s="133">
        <v>1</v>
      </c>
      <c r="E50" s="133">
        <v>14</v>
      </c>
      <c r="F50" s="133">
        <v>3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O50" s="244"/>
      <c r="Q50" s="4"/>
      <c r="AC50" s="244"/>
    </row>
    <row r="51" spans="1:29" ht="13.5">
      <c r="A51" s="244"/>
      <c r="B51" s="3"/>
      <c r="C51" s="4"/>
      <c r="J51" s="218"/>
      <c r="O51" s="244"/>
      <c r="Q51" s="4"/>
      <c r="AC51" s="244"/>
    </row>
    <row r="52" spans="1:29" ht="9" customHeight="1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</row>
    <row r="53" spans="1:29" ht="14.25" customHeight="1" thickBot="1">
      <c r="A53" s="244"/>
      <c r="B53" t="s">
        <v>588</v>
      </c>
      <c r="O53" s="244"/>
      <c r="P53" t="s">
        <v>581</v>
      </c>
      <c r="AC53" s="244"/>
    </row>
    <row r="54" spans="1:29" ht="24.75" customHeight="1">
      <c r="A54" s="244"/>
      <c r="C54" s="5"/>
      <c r="D54" s="6">
        <v>1</v>
      </c>
      <c r="E54" s="6">
        <v>2</v>
      </c>
      <c r="F54" s="6">
        <v>3</v>
      </c>
      <c r="G54" s="6">
        <v>4</v>
      </c>
      <c r="H54" s="6">
        <v>5</v>
      </c>
      <c r="I54" s="7" t="s">
        <v>0</v>
      </c>
      <c r="J54" s="53"/>
      <c r="K54" s="2"/>
      <c r="L54" s="2"/>
      <c r="O54" s="244"/>
      <c r="Q54" s="5"/>
      <c r="R54" s="6">
        <v>1</v>
      </c>
      <c r="S54" s="6">
        <v>2</v>
      </c>
      <c r="T54" s="6">
        <v>3</v>
      </c>
      <c r="U54" s="6">
        <v>4</v>
      </c>
      <c r="V54" s="6">
        <v>5</v>
      </c>
      <c r="W54" s="7" t="s">
        <v>0</v>
      </c>
      <c r="X54" s="53"/>
      <c r="Y54" s="2"/>
      <c r="Z54" s="2"/>
      <c r="AC54" s="244"/>
    </row>
    <row r="55" spans="1:29" ht="24.75" customHeight="1">
      <c r="A55" s="244"/>
      <c r="C55" s="54" t="s">
        <v>458</v>
      </c>
      <c r="D55" s="8">
        <v>0</v>
      </c>
      <c r="E55" s="8">
        <v>7</v>
      </c>
      <c r="F55" s="8">
        <v>6</v>
      </c>
      <c r="G55" s="8"/>
      <c r="H55" s="8"/>
      <c r="I55" s="9">
        <v>13</v>
      </c>
      <c r="J55" s="53"/>
      <c r="K55" s="2"/>
      <c r="L55" s="2"/>
      <c r="O55" s="244"/>
      <c r="Q55" s="54" t="s">
        <v>560</v>
      </c>
      <c r="R55" s="8">
        <v>0</v>
      </c>
      <c r="S55" s="8">
        <v>2</v>
      </c>
      <c r="T55" s="8">
        <v>0</v>
      </c>
      <c r="U55" s="8">
        <v>0</v>
      </c>
      <c r="V55" s="8">
        <v>0</v>
      </c>
      <c r="W55" s="9">
        <v>2</v>
      </c>
      <c r="X55" s="53"/>
      <c r="Y55" s="2"/>
      <c r="Z55" s="2"/>
      <c r="AC55" s="244"/>
    </row>
    <row r="56" spans="1:29" ht="24.75" customHeight="1" thickBot="1">
      <c r="A56" s="244"/>
      <c r="C56" s="72" t="s">
        <v>188</v>
      </c>
      <c r="D56" s="10">
        <v>0</v>
      </c>
      <c r="E56" s="10">
        <v>0</v>
      </c>
      <c r="F56" s="10">
        <v>0</v>
      </c>
      <c r="G56" s="10"/>
      <c r="H56" s="10"/>
      <c r="I56" s="11">
        <v>0</v>
      </c>
      <c r="J56" s="53"/>
      <c r="K56" s="2"/>
      <c r="L56" s="2"/>
      <c r="O56" s="244"/>
      <c r="Q56" s="72" t="s">
        <v>163</v>
      </c>
      <c r="R56" s="10">
        <v>0</v>
      </c>
      <c r="S56" s="10">
        <v>0</v>
      </c>
      <c r="T56" s="10">
        <v>3</v>
      </c>
      <c r="U56" s="10">
        <v>0</v>
      </c>
      <c r="V56" s="10" t="s">
        <v>143</v>
      </c>
      <c r="W56" s="11">
        <v>3</v>
      </c>
      <c r="X56" s="53"/>
      <c r="Y56" s="2"/>
      <c r="Z56" s="2"/>
      <c r="AC56" s="244"/>
    </row>
    <row r="57" spans="1:29" ht="13.5">
      <c r="A57" s="244"/>
      <c r="O57" s="244"/>
      <c r="AC57" s="244"/>
    </row>
    <row r="58" spans="1:29" ht="13.5">
      <c r="A58" s="244"/>
      <c r="C58" t="s">
        <v>3</v>
      </c>
      <c r="D58" t="s">
        <v>589</v>
      </c>
      <c r="O58" s="244"/>
      <c r="Q58" t="s">
        <v>3</v>
      </c>
      <c r="R58" t="s">
        <v>165</v>
      </c>
      <c r="AC58" s="244"/>
    </row>
    <row r="59" spans="1:29" ht="13.5">
      <c r="A59" s="244"/>
      <c r="C59" t="s">
        <v>2</v>
      </c>
      <c r="D59" t="s">
        <v>590</v>
      </c>
      <c r="O59" s="244"/>
      <c r="Q59" t="s">
        <v>2</v>
      </c>
      <c r="R59" t="s">
        <v>582</v>
      </c>
      <c r="AC59" s="244"/>
    </row>
    <row r="60" spans="1:29" ht="13.5">
      <c r="A60" s="244"/>
      <c r="O60" s="244"/>
      <c r="AC60" s="244"/>
    </row>
    <row r="61" spans="1:29" ht="13.5">
      <c r="A61" s="244"/>
      <c r="C61" s="1" t="s">
        <v>4</v>
      </c>
      <c r="D61" s="1" t="s">
        <v>5</v>
      </c>
      <c r="E61" s="1" t="s">
        <v>6</v>
      </c>
      <c r="F61" s="1" t="s">
        <v>7</v>
      </c>
      <c r="G61" s="1" t="s">
        <v>8</v>
      </c>
      <c r="H61" s="1" t="s">
        <v>11</v>
      </c>
      <c r="I61" s="1" t="s">
        <v>9</v>
      </c>
      <c r="J61" s="1" t="s">
        <v>13</v>
      </c>
      <c r="K61" s="1" t="s">
        <v>10</v>
      </c>
      <c r="L61" s="1" t="s">
        <v>12</v>
      </c>
      <c r="M61" s="1" t="s">
        <v>63</v>
      </c>
      <c r="O61" s="244"/>
      <c r="Q61" s="1" t="s">
        <v>4</v>
      </c>
      <c r="R61" s="1" t="s">
        <v>5</v>
      </c>
      <c r="S61" s="1" t="s">
        <v>6</v>
      </c>
      <c r="T61" s="1" t="s">
        <v>7</v>
      </c>
      <c r="U61" s="1" t="s">
        <v>8</v>
      </c>
      <c r="V61" s="1" t="s">
        <v>11</v>
      </c>
      <c r="W61" s="1" t="s">
        <v>9</v>
      </c>
      <c r="X61" s="1" t="s">
        <v>13</v>
      </c>
      <c r="Y61" s="1" t="s">
        <v>10</v>
      </c>
      <c r="Z61" s="1" t="s">
        <v>12</v>
      </c>
      <c r="AA61" s="1" t="s">
        <v>63</v>
      </c>
      <c r="AC61" s="244"/>
    </row>
    <row r="62" spans="1:29" ht="13.5">
      <c r="A62" s="244"/>
      <c r="B62" s="3" t="s">
        <v>592</v>
      </c>
      <c r="C62" s="132" t="s">
        <v>410</v>
      </c>
      <c r="D62" s="133">
        <v>3</v>
      </c>
      <c r="E62" s="133">
        <v>3</v>
      </c>
      <c r="F62" s="133">
        <v>0</v>
      </c>
      <c r="G62" s="133">
        <v>0</v>
      </c>
      <c r="H62" s="133">
        <v>1</v>
      </c>
      <c r="I62" s="133">
        <v>0</v>
      </c>
      <c r="J62" s="133">
        <v>0</v>
      </c>
      <c r="K62" s="133">
        <v>1</v>
      </c>
      <c r="L62" s="133">
        <v>0</v>
      </c>
      <c r="M62" s="133">
        <v>0</v>
      </c>
      <c r="O62" s="244"/>
      <c r="P62" s="3" t="s">
        <v>105</v>
      </c>
      <c r="Q62" s="132" t="s">
        <v>545</v>
      </c>
      <c r="R62" s="66">
        <v>2</v>
      </c>
      <c r="S62" s="66">
        <v>2</v>
      </c>
      <c r="T62" s="66">
        <v>1</v>
      </c>
      <c r="U62" s="66">
        <v>0</v>
      </c>
      <c r="V62" s="66">
        <v>1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C62" s="244"/>
    </row>
    <row r="63" spans="1:29" ht="13.5">
      <c r="A63" s="244"/>
      <c r="B63" s="3" t="s">
        <v>593</v>
      </c>
      <c r="C63" s="132" t="s">
        <v>207</v>
      </c>
      <c r="D63" s="133">
        <v>3</v>
      </c>
      <c r="E63" s="133">
        <v>1</v>
      </c>
      <c r="F63" s="133">
        <v>0</v>
      </c>
      <c r="G63" s="133">
        <v>0</v>
      </c>
      <c r="H63" s="133">
        <v>2</v>
      </c>
      <c r="I63" s="133">
        <v>2</v>
      </c>
      <c r="J63" s="133">
        <v>0</v>
      </c>
      <c r="K63" s="133">
        <v>1</v>
      </c>
      <c r="L63" s="133">
        <v>0</v>
      </c>
      <c r="M63" s="133">
        <v>0</v>
      </c>
      <c r="O63" s="244"/>
      <c r="P63" s="3" t="s">
        <v>96</v>
      </c>
      <c r="Q63" s="132" t="s">
        <v>546</v>
      </c>
      <c r="R63" s="66">
        <v>2</v>
      </c>
      <c r="S63" s="66">
        <v>1</v>
      </c>
      <c r="T63" s="66">
        <v>0</v>
      </c>
      <c r="U63" s="66">
        <v>0</v>
      </c>
      <c r="V63" s="66">
        <v>1</v>
      </c>
      <c r="W63" s="66">
        <v>1</v>
      </c>
      <c r="X63" s="66">
        <v>1</v>
      </c>
      <c r="Y63" s="66">
        <v>0</v>
      </c>
      <c r="Z63" s="66">
        <v>0</v>
      </c>
      <c r="AA63" s="66">
        <v>0</v>
      </c>
      <c r="AC63" s="244"/>
    </row>
    <row r="64" spans="1:29" ht="13.5">
      <c r="A64" s="244"/>
      <c r="B64" s="3" t="s">
        <v>594</v>
      </c>
      <c r="C64" s="132" t="s">
        <v>346</v>
      </c>
      <c r="D64" s="133">
        <v>3</v>
      </c>
      <c r="E64" s="133">
        <v>2</v>
      </c>
      <c r="F64" s="133">
        <v>2</v>
      </c>
      <c r="G64" s="133">
        <v>4</v>
      </c>
      <c r="H64" s="133">
        <v>2</v>
      </c>
      <c r="I64" s="133">
        <v>1</v>
      </c>
      <c r="J64" s="133">
        <v>0</v>
      </c>
      <c r="K64" s="133">
        <v>0</v>
      </c>
      <c r="L64" s="133">
        <v>0</v>
      </c>
      <c r="M64" s="133">
        <v>0</v>
      </c>
      <c r="O64" s="244"/>
      <c r="P64" s="3" t="s">
        <v>587</v>
      </c>
      <c r="Q64" s="132" t="s">
        <v>228</v>
      </c>
      <c r="R64" s="66">
        <v>2</v>
      </c>
      <c r="S64" s="66">
        <v>1</v>
      </c>
      <c r="T64" s="66">
        <v>0</v>
      </c>
      <c r="U64" s="66">
        <v>1</v>
      </c>
      <c r="V64" s="66">
        <v>0</v>
      </c>
      <c r="W64" s="66">
        <v>1</v>
      </c>
      <c r="X64" s="66">
        <v>0</v>
      </c>
      <c r="Y64" s="66">
        <v>0</v>
      </c>
      <c r="Z64" s="66">
        <v>0</v>
      </c>
      <c r="AA64" s="66">
        <v>0</v>
      </c>
      <c r="AC64" s="244"/>
    </row>
    <row r="65" spans="1:29" ht="13.5">
      <c r="A65" s="244"/>
      <c r="B65" s="3" t="s">
        <v>98</v>
      </c>
      <c r="C65" s="132" t="s">
        <v>86</v>
      </c>
      <c r="D65" s="133">
        <v>3</v>
      </c>
      <c r="E65" s="133">
        <v>3</v>
      </c>
      <c r="F65" s="133">
        <v>2</v>
      </c>
      <c r="G65" s="133">
        <v>1</v>
      </c>
      <c r="H65" s="133">
        <v>1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O65" s="244"/>
      <c r="P65" s="3" t="s">
        <v>97</v>
      </c>
      <c r="Q65" s="132" t="s">
        <v>284</v>
      </c>
      <c r="R65" s="66">
        <v>2</v>
      </c>
      <c r="S65" s="66">
        <v>2</v>
      </c>
      <c r="T65" s="66">
        <v>1</v>
      </c>
      <c r="U65" s="66">
        <v>2</v>
      </c>
      <c r="V65" s="66">
        <v>0</v>
      </c>
      <c r="W65" s="66">
        <v>0</v>
      </c>
      <c r="X65" s="66">
        <v>1</v>
      </c>
      <c r="Y65" s="66">
        <v>0</v>
      </c>
      <c r="Z65" s="66">
        <v>2</v>
      </c>
      <c r="AA65" s="66">
        <v>0</v>
      </c>
      <c r="AC65" s="244"/>
    </row>
    <row r="66" spans="1:29" ht="13.5">
      <c r="A66" s="244"/>
      <c r="B66" s="3" t="s">
        <v>100</v>
      </c>
      <c r="C66" s="132" t="s">
        <v>304</v>
      </c>
      <c r="D66" s="133">
        <v>2</v>
      </c>
      <c r="E66" s="133">
        <v>2</v>
      </c>
      <c r="F66" s="133">
        <v>0</v>
      </c>
      <c r="G66" s="133">
        <v>0</v>
      </c>
      <c r="H66" s="133">
        <v>1</v>
      </c>
      <c r="I66" s="133">
        <v>0</v>
      </c>
      <c r="J66" s="133">
        <v>1</v>
      </c>
      <c r="K66" s="133">
        <v>0</v>
      </c>
      <c r="L66" s="133">
        <v>0</v>
      </c>
      <c r="M66" s="133">
        <v>0</v>
      </c>
      <c r="O66" s="244"/>
      <c r="P66" s="3" t="s">
        <v>586</v>
      </c>
      <c r="Q66" s="132" t="s">
        <v>362</v>
      </c>
      <c r="R66" s="66">
        <v>2</v>
      </c>
      <c r="S66" s="66">
        <v>2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2</v>
      </c>
      <c r="AA66" s="66">
        <v>0</v>
      </c>
      <c r="AC66" s="244"/>
    </row>
    <row r="67" spans="1:29" ht="13.5">
      <c r="A67" s="244"/>
      <c r="B67" s="3" t="s">
        <v>587</v>
      </c>
      <c r="C67" s="132" t="s">
        <v>483</v>
      </c>
      <c r="D67" s="133">
        <v>1</v>
      </c>
      <c r="E67" s="133">
        <v>1</v>
      </c>
      <c r="F67" s="133">
        <v>1</v>
      </c>
      <c r="G67" s="133">
        <v>1</v>
      </c>
      <c r="H67" s="133">
        <v>1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O67" s="244"/>
      <c r="P67" s="3" t="s">
        <v>579</v>
      </c>
      <c r="Q67" s="132" t="s">
        <v>583</v>
      </c>
      <c r="R67" s="66">
        <v>2</v>
      </c>
      <c r="S67" s="66">
        <v>2</v>
      </c>
      <c r="T67" s="66">
        <v>0</v>
      </c>
      <c r="U67" s="66">
        <v>0</v>
      </c>
      <c r="V67" s="66">
        <v>0</v>
      </c>
      <c r="W67" s="66">
        <v>0</v>
      </c>
      <c r="X67" s="66">
        <v>1</v>
      </c>
      <c r="Y67" s="66">
        <v>0</v>
      </c>
      <c r="Z67" s="66">
        <v>0</v>
      </c>
      <c r="AA67" s="66">
        <v>0</v>
      </c>
      <c r="AC67" s="244"/>
    </row>
    <row r="68" spans="1:29" ht="13.5">
      <c r="A68" s="244"/>
      <c r="B68" s="3" t="s">
        <v>585</v>
      </c>
      <c r="C68" s="132" t="s">
        <v>411</v>
      </c>
      <c r="D68" s="133">
        <v>3</v>
      </c>
      <c r="E68" s="133">
        <v>2</v>
      </c>
      <c r="F68" s="133">
        <v>2</v>
      </c>
      <c r="G68" s="133">
        <v>3</v>
      </c>
      <c r="H68" s="133">
        <v>2</v>
      </c>
      <c r="I68" s="133">
        <v>1</v>
      </c>
      <c r="J68" s="133">
        <v>0</v>
      </c>
      <c r="K68" s="133">
        <v>2</v>
      </c>
      <c r="L68" s="133">
        <v>0</v>
      </c>
      <c r="M68" s="133">
        <v>0</v>
      </c>
      <c r="O68" s="244"/>
      <c r="P68" s="3" t="s">
        <v>103</v>
      </c>
      <c r="Q68" s="132" t="s">
        <v>285</v>
      </c>
      <c r="R68" s="66">
        <v>2</v>
      </c>
      <c r="S68" s="66">
        <v>2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C68" s="244"/>
    </row>
    <row r="69" spans="1:29" ht="13.5">
      <c r="A69" s="244"/>
      <c r="B69" s="3" t="s">
        <v>351</v>
      </c>
      <c r="C69" s="132" t="s">
        <v>591</v>
      </c>
      <c r="D69" s="133">
        <v>3</v>
      </c>
      <c r="E69" s="133">
        <v>2</v>
      </c>
      <c r="F69" s="133">
        <v>1</v>
      </c>
      <c r="G69" s="133">
        <v>1</v>
      </c>
      <c r="H69" s="133">
        <v>1</v>
      </c>
      <c r="I69" s="133">
        <v>1</v>
      </c>
      <c r="J69" s="133">
        <v>0</v>
      </c>
      <c r="K69" s="133">
        <v>1</v>
      </c>
      <c r="L69" s="133">
        <v>0</v>
      </c>
      <c r="M69" s="133">
        <v>0</v>
      </c>
      <c r="O69" s="244"/>
      <c r="P69" s="3" t="s">
        <v>585</v>
      </c>
      <c r="Q69" s="132" t="s">
        <v>584</v>
      </c>
      <c r="R69" s="66">
        <v>2</v>
      </c>
      <c r="S69" s="66">
        <v>2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C69" s="244"/>
    </row>
    <row r="70" spans="1:29" ht="13.5">
      <c r="A70" s="244"/>
      <c r="B70" s="3" t="s">
        <v>595</v>
      </c>
      <c r="C70" s="132" t="s">
        <v>413</v>
      </c>
      <c r="D70" s="133">
        <v>3</v>
      </c>
      <c r="E70" s="133">
        <v>3</v>
      </c>
      <c r="F70" s="133">
        <v>2</v>
      </c>
      <c r="G70" s="133">
        <v>2</v>
      </c>
      <c r="H70" s="133">
        <v>1</v>
      </c>
      <c r="I70" s="133">
        <v>0</v>
      </c>
      <c r="J70" s="133">
        <v>0</v>
      </c>
      <c r="K70" s="133">
        <v>1</v>
      </c>
      <c r="L70" s="133">
        <v>0</v>
      </c>
      <c r="M70" s="133">
        <v>0</v>
      </c>
      <c r="O70" s="244"/>
      <c r="P70" s="3" t="s">
        <v>104</v>
      </c>
      <c r="Q70" s="132" t="s">
        <v>231</v>
      </c>
      <c r="R70" s="66">
        <v>1</v>
      </c>
      <c r="S70" s="66">
        <v>1</v>
      </c>
      <c r="T70" s="66">
        <v>1</v>
      </c>
      <c r="U70" s="66">
        <v>0</v>
      </c>
      <c r="V70" s="66">
        <v>1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C70" s="244"/>
    </row>
    <row r="71" spans="1:29" ht="13.5">
      <c r="A71" s="244"/>
      <c r="B71" s="3" t="s">
        <v>596</v>
      </c>
      <c r="C71" s="132" t="s">
        <v>414</v>
      </c>
      <c r="D71" s="133">
        <v>1</v>
      </c>
      <c r="E71" s="133">
        <v>1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O71" s="244"/>
      <c r="P71" s="3"/>
      <c r="Q71" s="4"/>
      <c r="AC71" s="244"/>
    </row>
    <row r="72" spans="1:29" ht="13.5">
      <c r="A72" s="244"/>
      <c r="B72" s="3" t="s">
        <v>596</v>
      </c>
      <c r="C72" s="132" t="s">
        <v>242</v>
      </c>
      <c r="D72" s="133">
        <v>1</v>
      </c>
      <c r="E72" s="133">
        <v>1</v>
      </c>
      <c r="F72" s="133">
        <v>0</v>
      </c>
      <c r="G72" s="133">
        <v>0</v>
      </c>
      <c r="H72" s="133">
        <v>1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O72" s="244"/>
      <c r="P72" s="3"/>
      <c r="Q72" s="1" t="s">
        <v>45</v>
      </c>
      <c r="R72" s="1" t="s">
        <v>48</v>
      </c>
      <c r="S72" s="1" t="s">
        <v>49</v>
      </c>
      <c r="T72" s="1" t="s">
        <v>5</v>
      </c>
      <c r="U72" s="1" t="s">
        <v>7</v>
      </c>
      <c r="V72" s="1" t="s">
        <v>9</v>
      </c>
      <c r="W72" s="1" t="s">
        <v>13</v>
      </c>
      <c r="X72" s="1" t="s">
        <v>46</v>
      </c>
      <c r="Y72" s="1" t="s">
        <v>47</v>
      </c>
      <c r="Z72" s="1" t="s">
        <v>52</v>
      </c>
      <c r="AC72" s="244"/>
    </row>
    <row r="73" spans="1:29" ht="13.5">
      <c r="A73" s="244"/>
      <c r="B73" s="3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O73" s="244"/>
      <c r="P73" s="3"/>
      <c r="Q73" s="4" t="s">
        <v>166</v>
      </c>
      <c r="R73" s="66">
        <v>5</v>
      </c>
      <c r="S73" s="66">
        <v>74</v>
      </c>
      <c r="T73" s="66">
        <v>21</v>
      </c>
      <c r="U73" s="66">
        <v>4</v>
      </c>
      <c r="V73" s="66">
        <v>1</v>
      </c>
      <c r="W73" s="66">
        <v>3</v>
      </c>
      <c r="X73" s="66">
        <v>2</v>
      </c>
      <c r="Y73" s="66">
        <v>0</v>
      </c>
      <c r="Z73" s="66">
        <v>0</v>
      </c>
      <c r="AC73" s="244"/>
    </row>
    <row r="74" spans="1:29" ht="13.5">
      <c r="A74" s="244"/>
      <c r="B74" s="3"/>
      <c r="C74" s="1" t="s">
        <v>45</v>
      </c>
      <c r="D74" s="1" t="s">
        <v>48</v>
      </c>
      <c r="E74" s="1" t="s">
        <v>49</v>
      </c>
      <c r="F74" s="1" t="s">
        <v>5</v>
      </c>
      <c r="G74" s="1" t="s">
        <v>7</v>
      </c>
      <c r="H74" s="1" t="s">
        <v>9</v>
      </c>
      <c r="I74" s="1" t="s">
        <v>13</v>
      </c>
      <c r="J74" s="1" t="s">
        <v>46</v>
      </c>
      <c r="K74" s="1" t="s">
        <v>47</v>
      </c>
      <c r="L74" s="1" t="s">
        <v>52</v>
      </c>
      <c r="O74" s="244"/>
      <c r="Q74" s="4"/>
      <c r="AC74" s="244"/>
    </row>
    <row r="75" spans="1:29" ht="13.5">
      <c r="A75" s="244"/>
      <c r="B75" s="3"/>
      <c r="C75" s="4" t="s">
        <v>120</v>
      </c>
      <c r="D75" s="133">
        <v>2</v>
      </c>
      <c r="E75" s="133">
        <v>29</v>
      </c>
      <c r="F75" s="133">
        <v>6</v>
      </c>
      <c r="G75" s="133">
        <v>0</v>
      </c>
      <c r="H75" s="133">
        <v>1</v>
      </c>
      <c r="I75" s="133">
        <v>2</v>
      </c>
      <c r="J75" s="133">
        <v>0</v>
      </c>
      <c r="K75" s="133">
        <v>0</v>
      </c>
      <c r="L75" s="133">
        <v>0</v>
      </c>
      <c r="O75" s="244"/>
      <c r="Q75" s="4"/>
      <c r="AC75" s="244"/>
    </row>
    <row r="76" spans="1:29" ht="13.5">
      <c r="A76" s="244"/>
      <c r="B76" s="3"/>
      <c r="C76" s="4" t="s">
        <v>34</v>
      </c>
      <c r="D76" s="133">
        <v>1</v>
      </c>
      <c r="E76" s="133">
        <v>9</v>
      </c>
      <c r="F76" s="133">
        <v>4</v>
      </c>
      <c r="G76" s="133">
        <v>0</v>
      </c>
      <c r="H76" s="133">
        <v>1</v>
      </c>
      <c r="I76" s="133">
        <v>0</v>
      </c>
      <c r="J76" s="133">
        <v>0</v>
      </c>
      <c r="K76" s="133">
        <v>0</v>
      </c>
      <c r="L76" s="133">
        <v>0</v>
      </c>
      <c r="O76" s="244"/>
      <c r="Q76" s="4"/>
      <c r="AC76" s="244"/>
    </row>
    <row r="77" spans="1:29" ht="13.5">
      <c r="A77" s="244"/>
      <c r="B77" s="3"/>
      <c r="C77" s="4"/>
      <c r="O77" s="244"/>
      <c r="AC77" s="244"/>
    </row>
    <row r="78" spans="1:29" ht="9" customHeight="1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</row>
    <row r="79" spans="1:29" ht="14.25" customHeight="1" thickBot="1">
      <c r="A79" s="244"/>
      <c r="B79" t="s">
        <v>597</v>
      </c>
      <c r="O79" s="244"/>
      <c r="P79" t="s">
        <v>613</v>
      </c>
      <c r="AC79" s="244"/>
    </row>
    <row r="80" spans="1:29" ht="24.75" customHeight="1">
      <c r="A80" s="244"/>
      <c r="C80" s="5"/>
      <c r="D80" s="6">
        <v>1</v>
      </c>
      <c r="E80" s="6">
        <v>2</v>
      </c>
      <c r="F80" s="6">
        <v>3</v>
      </c>
      <c r="G80" s="6">
        <v>4</v>
      </c>
      <c r="H80" s="6">
        <v>5</v>
      </c>
      <c r="I80" s="7" t="s">
        <v>0</v>
      </c>
      <c r="J80" s="53"/>
      <c r="K80" s="2"/>
      <c r="L80" s="2"/>
      <c r="O80" s="244"/>
      <c r="Q80" s="5"/>
      <c r="R80" s="6">
        <v>1</v>
      </c>
      <c r="S80" s="6">
        <v>2</v>
      </c>
      <c r="T80" s="6">
        <v>3</v>
      </c>
      <c r="U80" s="6">
        <v>4</v>
      </c>
      <c r="V80" s="6">
        <v>5</v>
      </c>
      <c r="W80" s="7" t="s">
        <v>0</v>
      </c>
      <c r="X80" s="53"/>
      <c r="Y80" s="2"/>
      <c r="Z80" s="2"/>
      <c r="AC80" s="244"/>
    </row>
    <row r="81" spans="1:29" ht="24.75" customHeight="1">
      <c r="A81" s="244"/>
      <c r="C81" s="54" t="s">
        <v>163</v>
      </c>
      <c r="D81" s="8">
        <v>0</v>
      </c>
      <c r="E81" s="8">
        <v>0</v>
      </c>
      <c r="F81" s="8">
        <v>0</v>
      </c>
      <c r="G81" s="8"/>
      <c r="H81" s="8"/>
      <c r="I81" s="9">
        <v>0</v>
      </c>
      <c r="J81" s="53"/>
      <c r="K81" s="2"/>
      <c r="L81" s="2"/>
      <c r="O81" s="244"/>
      <c r="Q81" s="54" t="s">
        <v>163</v>
      </c>
      <c r="R81" s="8">
        <v>0</v>
      </c>
      <c r="S81" s="8">
        <v>0</v>
      </c>
      <c r="T81" s="8">
        <v>0</v>
      </c>
      <c r="U81" s="8"/>
      <c r="V81" s="8"/>
      <c r="W81" s="9">
        <v>0</v>
      </c>
      <c r="X81" s="53"/>
      <c r="Y81" s="2"/>
      <c r="Z81" s="2"/>
      <c r="AC81" s="244"/>
    </row>
    <row r="82" spans="1:29" ht="24.75" customHeight="1" thickBot="1">
      <c r="A82" s="244"/>
      <c r="C82" s="72" t="s">
        <v>191</v>
      </c>
      <c r="D82" s="10">
        <v>8</v>
      </c>
      <c r="E82" s="10">
        <v>0</v>
      </c>
      <c r="F82" s="10" t="s">
        <v>81</v>
      </c>
      <c r="G82" s="10"/>
      <c r="H82" s="10"/>
      <c r="I82" s="11">
        <v>8</v>
      </c>
      <c r="J82" s="53"/>
      <c r="K82" s="2"/>
      <c r="L82" s="2"/>
      <c r="O82" s="244"/>
      <c r="Q82" s="72" t="s">
        <v>191</v>
      </c>
      <c r="R82" s="10">
        <v>8</v>
      </c>
      <c r="S82" s="10">
        <v>0</v>
      </c>
      <c r="T82" s="10" t="s">
        <v>81</v>
      </c>
      <c r="U82" s="10"/>
      <c r="V82" s="10"/>
      <c r="W82" s="11">
        <v>8</v>
      </c>
      <c r="X82" s="53"/>
      <c r="Y82" s="2"/>
      <c r="Z82" s="2"/>
      <c r="AC82" s="244"/>
    </row>
    <row r="83" spans="1:29" ht="13.5">
      <c r="A83" s="244"/>
      <c r="O83" s="244"/>
      <c r="AC83" s="244"/>
    </row>
    <row r="84" spans="1:29" ht="13.5">
      <c r="A84" s="244"/>
      <c r="C84" t="s">
        <v>3</v>
      </c>
      <c r="D84" t="s">
        <v>614</v>
      </c>
      <c r="O84" s="244"/>
      <c r="Q84" t="s">
        <v>3</v>
      </c>
      <c r="R84" t="s">
        <v>598</v>
      </c>
      <c r="AC84" s="244"/>
    </row>
    <row r="85" spans="1:29" ht="13.5">
      <c r="A85" s="244"/>
      <c r="C85" t="s">
        <v>125</v>
      </c>
      <c r="D85" t="s">
        <v>615</v>
      </c>
      <c r="O85" s="244"/>
      <c r="AC85" s="244"/>
    </row>
    <row r="86" spans="1:29" ht="13.5">
      <c r="A86" s="244"/>
      <c r="C86" t="s">
        <v>2</v>
      </c>
      <c r="D86" t="s">
        <v>616</v>
      </c>
      <c r="F86" s="1"/>
      <c r="G86" s="1"/>
      <c r="H86" s="1"/>
      <c r="I86" s="1"/>
      <c r="J86" s="1"/>
      <c r="K86" s="1"/>
      <c r="L86" s="1"/>
      <c r="M86" s="1"/>
      <c r="O86" s="244"/>
      <c r="Q86" s="1" t="s">
        <v>4</v>
      </c>
      <c r="R86" s="1" t="s">
        <v>5</v>
      </c>
      <c r="S86" s="1" t="s">
        <v>6</v>
      </c>
      <c r="T86" s="1" t="s">
        <v>7</v>
      </c>
      <c r="U86" s="1" t="s">
        <v>8</v>
      </c>
      <c r="V86" s="1" t="s">
        <v>11</v>
      </c>
      <c r="W86" s="1" t="s">
        <v>9</v>
      </c>
      <c r="X86" s="1" t="s">
        <v>13</v>
      </c>
      <c r="Y86" s="1" t="s">
        <v>10</v>
      </c>
      <c r="Z86" s="1" t="s">
        <v>12</v>
      </c>
      <c r="AA86" s="1" t="s">
        <v>63</v>
      </c>
      <c r="AC86" s="244"/>
    </row>
    <row r="87" spans="1:29" ht="13.5">
      <c r="A87" s="24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244"/>
      <c r="P87" s="3" t="s">
        <v>602</v>
      </c>
      <c r="Q87" s="132" t="s">
        <v>545</v>
      </c>
      <c r="R87" s="66">
        <v>2</v>
      </c>
      <c r="S87" s="66">
        <v>2</v>
      </c>
      <c r="T87" s="66">
        <v>0</v>
      </c>
      <c r="U87" s="66">
        <v>0</v>
      </c>
      <c r="V87" s="66">
        <v>0</v>
      </c>
      <c r="W87" s="66">
        <v>0</v>
      </c>
      <c r="X87" s="66">
        <v>1</v>
      </c>
      <c r="Y87" s="66">
        <v>0</v>
      </c>
      <c r="Z87" s="66">
        <v>0</v>
      </c>
      <c r="AA87" s="66">
        <v>0</v>
      </c>
      <c r="AC87" s="244"/>
    </row>
    <row r="88" spans="1:29" ht="13.5">
      <c r="A88" s="244"/>
      <c r="C88" s="1" t="s">
        <v>4</v>
      </c>
      <c r="D88" s="1" t="s">
        <v>5</v>
      </c>
      <c r="E88" s="1" t="s">
        <v>6</v>
      </c>
      <c r="F88" s="1" t="s">
        <v>7</v>
      </c>
      <c r="G88" s="1" t="s">
        <v>8</v>
      </c>
      <c r="H88" s="1" t="s">
        <v>11</v>
      </c>
      <c r="I88" s="1" t="s">
        <v>9</v>
      </c>
      <c r="J88" s="1" t="s">
        <v>13</v>
      </c>
      <c r="K88" s="1" t="s">
        <v>10</v>
      </c>
      <c r="L88" s="1" t="s">
        <v>12</v>
      </c>
      <c r="M88" s="1" t="s">
        <v>63</v>
      </c>
      <c r="O88" s="244"/>
      <c r="P88" s="3" t="s">
        <v>96</v>
      </c>
      <c r="Q88" s="132" t="s">
        <v>546</v>
      </c>
      <c r="R88" s="66">
        <v>1</v>
      </c>
      <c r="S88" s="66">
        <v>0</v>
      </c>
      <c r="T88" s="66">
        <v>0</v>
      </c>
      <c r="U88" s="66">
        <v>0</v>
      </c>
      <c r="V88" s="66">
        <v>0</v>
      </c>
      <c r="W88" s="66">
        <v>1</v>
      </c>
      <c r="X88" s="66">
        <v>0</v>
      </c>
      <c r="Y88" s="66">
        <v>1</v>
      </c>
      <c r="Z88" s="66">
        <v>1</v>
      </c>
      <c r="AA88" s="66">
        <v>0</v>
      </c>
      <c r="AC88" s="244"/>
    </row>
    <row r="89" spans="1:29" ht="13.5">
      <c r="A89" s="244"/>
      <c r="B89" s="3" t="s">
        <v>604</v>
      </c>
      <c r="C89" s="132" t="s">
        <v>410</v>
      </c>
      <c r="D89" s="133">
        <v>2</v>
      </c>
      <c r="E89" s="133">
        <v>2</v>
      </c>
      <c r="F89" s="133">
        <v>2</v>
      </c>
      <c r="G89" s="133">
        <v>0</v>
      </c>
      <c r="H89" s="133">
        <v>1</v>
      </c>
      <c r="I89" s="133">
        <v>0</v>
      </c>
      <c r="J89" s="133">
        <v>0</v>
      </c>
      <c r="K89" s="133">
        <v>1</v>
      </c>
      <c r="L89" s="133">
        <v>0</v>
      </c>
      <c r="M89" s="133">
        <v>0</v>
      </c>
      <c r="O89" s="244"/>
      <c r="P89" s="45" t="s">
        <v>599</v>
      </c>
      <c r="Q89" s="132" t="s">
        <v>600</v>
      </c>
      <c r="R89" s="66">
        <v>1</v>
      </c>
      <c r="S89" s="66">
        <v>0</v>
      </c>
      <c r="T89" s="66">
        <v>0</v>
      </c>
      <c r="U89" s="66">
        <v>0</v>
      </c>
      <c r="V89" s="66">
        <v>0</v>
      </c>
      <c r="W89" s="66">
        <v>1</v>
      </c>
      <c r="X89" s="66">
        <v>0</v>
      </c>
      <c r="Y89" s="66">
        <v>0</v>
      </c>
      <c r="Z89" s="66">
        <v>0</v>
      </c>
      <c r="AA89" s="66">
        <v>0</v>
      </c>
      <c r="AC89" s="244"/>
    </row>
    <row r="90" spans="1:29" ht="13.5">
      <c r="A90" s="244"/>
      <c r="B90" s="3" t="s">
        <v>96</v>
      </c>
      <c r="C90" s="132" t="s">
        <v>207</v>
      </c>
      <c r="D90" s="133">
        <v>2</v>
      </c>
      <c r="E90" s="133">
        <v>1</v>
      </c>
      <c r="F90" s="133">
        <v>0</v>
      </c>
      <c r="G90" s="133">
        <v>1</v>
      </c>
      <c r="H90" s="133">
        <v>1</v>
      </c>
      <c r="I90" s="133">
        <v>1</v>
      </c>
      <c r="J90" s="133">
        <v>0</v>
      </c>
      <c r="K90" s="133">
        <v>0</v>
      </c>
      <c r="L90" s="133">
        <v>0</v>
      </c>
      <c r="M90" s="133">
        <v>0</v>
      </c>
      <c r="O90" s="244"/>
      <c r="P90" s="3" t="s">
        <v>603</v>
      </c>
      <c r="Q90" s="132" t="s">
        <v>283</v>
      </c>
      <c r="R90" s="66">
        <v>2</v>
      </c>
      <c r="S90" s="66">
        <v>1</v>
      </c>
      <c r="T90" s="66">
        <v>0</v>
      </c>
      <c r="U90" s="66">
        <v>0</v>
      </c>
      <c r="V90" s="66">
        <v>0</v>
      </c>
      <c r="W90" s="66">
        <v>1</v>
      </c>
      <c r="X90" s="66">
        <v>0</v>
      </c>
      <c r="Y90" s="66">
        <v>0</v>
      </c>
      <c r="Z90" s="66">
        <v>0</v>
      </c>
      <c r="AA90" s="66">
        <v>0</v>
      </c>
      <c r="AC90" s="244"/>
    </row>
    <row r="91" spans="1:29" ht="13.5">
      <c r="A91" s="244"/>
      <c r="B91" s="3" t="s">
        <v>610</v>
      </c>
      <c r="C91" s="132" t="s">
        <v>346</v>
      </c>
      <c r="D91" s="133">
        <v>2</v>
      </c>
      <c r="E91" s="133">
        <v>2</v>
      </c>
      <c r="F91" s="133">
        <v>1</v>
      </c>
      <c r="G91" s="133">
        <v>1</v>
      </c>
      <c r="H91" s="133">
        <v>1</v>
      </c>
      <c r="I91" s="133">
        <v>0</v>
      </c>
      <c r="J91" s="133">
        <v>0</v>
      </c>
      <c r="K91" s="133">
        <v>0</v>
      </c>
      <c r="L91" s="133">
        <v>0</v>
      </c>
      <c r="M91" s="133">
        <v>0</v>
      </c>
      <c r="O91" s="244"/>
      <c r="P91" s="3" t="s">
        <v>97</v>
      </c>
      <c r="Q91" s="132" t="s">
        <v>284</v>
      </c>
      <c r="R91" s="66">
        <v>2</v>
      </c>
      <c r="S91" s="66">
        <v>2</v>
      </c>
      <c r="T91" s="66">
        <v>0</v>
      </c>
      <c r="U91" s="66">
        <v>0</v>
      </c>
      <c r="V91" s="66">
        <v>0</v>
      </c>
      <c r="W91" s="66">
        <v>0</v>
      </c>
      <c r="X91" s="66">
        <v>1</v>
      </c>
      <c r="Y91" s="66">
        <v>0</v>
      </c>
      <c r="Z91" s="66">
        <v>0</v>
      </c>
      <c r="AA91" s="66">
        <v>0</v>
      </c>
      <c r="AC91" s="244"/>
    </row>
    <row r="92" spans="1:29" ht="13.5">
      <c r="A92" s="244"/>
      <c r="B92" s="3" t="s">
        <v>611</v>
      </c>
      <c r="C92" s="132" t="s">
        <v>86</v>
      </c>
      <c r="D92" s="133">
        <v>2</v>
      </c>
      <c r="E92" s="133">
        <v>1</v>
      </c>
      <c r="F92" s="133">
        <v>1</v>
      </c>
      <c r="G92" s="133">
        <v>1</v>
      </c>
      <c r="H92" s="133">
        <v>1</v>
      </c>
      <c r="I92" s="133">
        <v>0</v>
      </c>
      <c r="J92" s="133">
        <v>0</v>
      </c>
      <c r="K92" s="133">
        <v>0</v>
      </c>
      <c r="L92" s="133">
        <v>0</v>
      </c>
      <c r="M92" s="133">
        <v>0</v>
      </c>
      <c r="O92" s="244"/>
      <c r="P92" s="3" t="s">
        <v>604</v>
      </c>
      <c r="Q92" s="132" t="s">
        <v>198</v>
      </c>
      <c r="R92" s="66">
        <v>1</v>
      </c>
      <c r="S92" s="66">
        <v>1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C92" s="244"/>
    </row>
    <row r="93" spans="1:29" ht="13.5">
      <c r="A93" s="244"/>
      <c r="B93" s="3" t="s">
        <v>603</v>
      </c>
      <c r="C93" s="132" t="s">
        <v>116</v>
      </c>
      <c r="D93" s="133">
        <v>2</v>
      </c>
      <c r="E93" s="133">
        <v>2</v>
      </c>
      <c r="F93" s="133">
        <v>0</v>
      </c>
      <c r="G93" s="133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>
        <v>0</v>
      </c>
      <c r="O93" s="244"/>
      <c r="P93" s="3" t="s">
        <v>605</v>
      </c>
      <c r="Q93" s="132" t="s">
        <v>389</v>
      </c>
      <c r="R93" s="66">
        <v>1</v>
      </c>
      <c r="S93" s="66">
        <v>0</v>
      </c>
      <c r="T93" s="66">
        <v>0</v>
      </c>
      <c r="U93" s="66">
        <v>0</v>
      </c>
      <c r="V93" s="66">
        <v>0</v>
      </c>
      <c r="W93" s="66">
        <v>1</v>
      </c>
      <c r="X93" s="66">
        <v>0</v>
      </c>
      <c r="Y93" s="66">
        <v>0</v>
      </c>
      <c r="Z93" s="66">
        <v>1</v>
      </c>
      <c r="AA93" s="66">
        <v>0</v>
      </c>
      <c r="AC93" s="244"/>
    </row>
    <row r="94" spans="1:29" ht="13.5">
      <c r="A94" s="244"/>
      <c r="B94" s="3" t="s">
        <v>605</v>
      </c>
      <c r="C94" s="132" t="s">
        <v>411</v>
      </c>
      <c r="D94" s="133">
        <v>1</v>
      </c>
      <c r="E94" s="133">
        <v>0</v>
      </c>
      <c r="F94" s="133">
        <v>0</v>
      </c>
      <c r="G94" s="133">
        <v>0</v>
      </c>
      <c r="H94" s="133">
        <v>1</v>
      </c>
      <c r="I94" s="133">
        <v>1</v>
      </c>
      <c r="J94" s="133">
        <v>0</v>
      </c>
      <c r="K94" s="133">
        <v>0</v>
      </c>
      <c r="L94" s="133">
        <v>0</v>
      </c>
      <c r="M94" s="133">
        <v>0</v>
      </c>
      <c r="O94" s="244"/>
      <c r="P94" s="3" t="s">
        <v>496</v>
      </c>
      <c r="Q94" s="132" t="s">
        <v>285</v>
      </c>
      <c r="R94" s="66">
        <v>1</v>
      </c>
      <c r="S94" s="66">
        <v>1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C94" s="244"/>
    </row>
    <row r="95" spans="1:29" ht="13.5">
      <c r="A95" s="244"/>
      <c r="B95" s="3" t="s">
        <v>609</v>
      </c>
      <c r="C95" s="132" t="s">
        <v>242</v>
      </c>
      <c r="D95" s="133">
        <v>1</v>
      </c>
      <c r="E95" s="133">
        <v>1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O95" s="244"/>
      <c r="P95" s="3" t="s">
        <v>606</v>
      </c>
      <c r="Q95" s="132" t="s">
        <v>231</v>
      </c>
      <c r="R95" s="66">
        <v>1</v>
      </c>
      <c r="S95" s="66">
        <v>1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C95" s="244"/>
    </row>
    <row r="96" spans="1:29" ht="13.5">
      <c r="A96" s="244"/>
      <c r="B96" s="3" t="s">
        <v>612</v>
      </c>
      <c r="C96" s="132" t="s">
        <v>412</v>
      </c>
      <c r="D96" s="133">
        <v>1</v>
      </c>
      <c r="E96" s="133">
        <v>1</v>
      </c>
      <c r="F96" s="133">
        <v>1</v>
      </c>
      <c r="G96" s="133">
        <v>1</v>
      </c>
      <c r="H96" s="133">
        <v>1</v>
      </c>
      <c r="I96" s="133">
        <v>0</v>
      </c>
      <c r="J96" s="133">
        <v>0</v>
      </c>
      <c r="K96" s="133">
        <v>0</v>
      </c>
      <c r="L96" s="133">
        <v>0</v>
      </c>
      <c r="M96" s="133">
        <v>0</v>
      </c>
      <c r="O96" s="244"/>
      <c r="P96" s="3" t="s">
        <v>607</v>
      </c>
      <c r="Q96" s="132" t="s">
        <v>601</v>
      </c>
      <c r="R96" s="66">
        <v>1</v>
      </c>
      <c r="S96" s="66">
        <v>0</v>
      </c>
      <c r="T96" s="66">
        <v>0</v>
      </c>
      <c r="U96" s="66">
        <v>0</v>
      </c>
      <c r="V96" s="66">
        <v>0</v>
      </c>
      <c r="W96" s="66">
        <v>1</v>
      </c>
      <c r="X96" s="66">
        <v>0</v>
      </c>
      <c r="Y96" s="66">
        <v>0</v>
      </c>
      <c r="Z96" s="66">
        <v>0</v>
      </c>
      <c r="AA96" s="66">
        <v>0</v>
      </c>
      <c r="AC96" s="244"/>
    </row>
    <row r="97" spans="1:29" ht="13.5">
      <c r="A97" s="244"/>
      <c r="B97" s="3" t="s">
        <v>612</v>
      </c>
      <c r="C97" s="132" t="s">
        <v>298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O97" s="244"/>
      <c r="P97" s="3"/>
      <c r="Q97" s="4"/>
      <c r="AC97" s="244"/>
    </row>
    <row r="98" spans="1:29" ht="13.5">
      <c r="A98" s="244"/>
      <c r="B98" s="3" t="s">
        <v>607</v>
      </c>
      <c r="C98" s="132" t="s">
        <v>413</v>
      </c>
      <c r="D98" s="133">
        <v>1</v>
      </c>
      <c r="E98" s="133">
        <v>1</v>
      </c>
      <c r="F98" s="133">
        <v>1</v>
      </c>
      <c r="G98" s="133">
        <v>1</v>
      </c>
      <c r="H98" s="133">
        <v>1</v>
      </c>
      <c r="I98" s="133">
        <v>0</v>
      </c>
      <c r="J98" s="133">
        <v>0</v>
      </c>
      <c r="K98" s="133">
        <v>0</v>
      </c>
      <c r="L98" s="133">
        <v>0</v>
      </c>
      <c r="M98" s="133">
        <v>0</v>
      </c>
      <c r="O98" s="244"/>
      <c r="P98" s="3"/>
      <c r="Q98" s="1" t="s">
        <v>45</v>
      </c>
      <c r="R98" s="1" t="s">
        <v>48</v>
      </c>
      <c r="S98" s="1" t="s">
        <v>49</v>
      </c>
      <c r="T98" s="1" t="s">
        <v>5</v>
      </c>
      <c r="U98" s="1" t="s">
        <v>7</v>
      </c>
      <c r="V98" s="1" t="s">
        <v>9</v>
      </c>
      <c r="W98" s="1" t="s">
        <v>13</v>
      </c>
      <c r="X98" s="1" t="s">
        <v>46</v>
      </c>
      <c r="Y98" s="1" t="s">
        <v>47</v>
      </c>
      <c r="Z98" s="1" t="s">
        <v>52</v>
      </c>
      <c r="AC98" s="244"/>
    </row>
    <row r="99" spans="1:29" ht="13.5">
      <c r="A99" s="244"/>
      <c r="B99" s="3" t="s">
        <v>105</v>
      </c>
      <c r="C99" s="132" t="s">
        <v>414</v>
      </c>
      <c r="D99" s="133">
        <v>1</v>
      </c>
      <c r="E99" s="133">
        <v>1</v>
      </c>
      <c r="F99" s="133">
        <v>1</v>
      </c>
      <c r="G99" s="133">
        <v>1</v>
      </c>
      <c r="H99" s="133">
        <v>1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O99" s="244"/>
      <c r="P99" s="3"/>
      <c r="Q99" s="4" t="s">
        <v>189</v>
      </c>
      <c r="R99" s="66">
        <v>0.33</v>
      </c>
      <c r="S99" s="66">
        <v>30</v>
      </c>
      <c r="T99" s="66">
        <v>9</v>
      </c>
      <c r="U99" s="66">
        <v>6</v>
      </c>
      <c r="V99" s="66">
        <v>2</v>
      </c>
      <c r="W99" s="66">
        <v>0</v>
      </c>
      <c r="X99" s="66">
        <v>8</v>
      </c>
      <c r="Y99" s="66">
        <v>6</v>
      </c>
      <c r="Z99" s="66">
        <v>1</v>
      </c>
      <c r="AC99" s="244"/>
    </row>
    <row r="100" spans="1:29" ht="13.5">
      <c r="A100" s="244"/>
      <c r="B100" s="3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244"/>
      <c r="Q100" s="4" t="s">
        <v>220</v>
      </c>
      <c r="R100" s="66">
        <v>1.67</v>
      </c>
      <c r="S100" s="66">
        <v>15</v>
      </c>
      <c r="T100" s="66">
        <v>6</v>
      </c>
      <c r="U100" s="66">
        <v>1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C100" s="244"/>
    </row>
    <row r="101" spans="1:29" ht="13.5">
      <c r="A101" s="244"/>
      <c r="B101" s="3"/>
      <c r="C101" s="1" t="s">
        <v>45</v>
      </c>
      <c r="D101" s="1" t="s">
        <v>48</v>
      </c>
      <c r="E101" s="1" t="s">
        <v>49</v>
      </c>
      <c r="F101" s="1" t="s">
        <v>5</v>
      </c>
      <c r="G101" s="1" t="s">
        <v>7</v>
      </c>
      <c r="H101" s="1" t="s">
        <v>9</v>
      </c>
      <c r="I101" s="1" t="s">
        <v>13</v>
      </c>
      <c r="J101" s="1" t="s">
        <v>46</v>
      </c>
      <c r="K101" s="1" t="s">
        <v>47</v>
      </c>
      <c r="L101" s="1" t="s">
        <v>52</v>
      </c>
      <c r="O101" s="244"/>
      <c r="Q101" s="4"/>
      <c r="AC101" s="244"/>
    </row>
    <row r="102" spans="1:29" ht="13.5">
      <c r="A102" s="244"/>
      <c r="B102" s="3"/>
      <c r="C102" s="4" t="s">
        <v>608</v>
      </c>
      <c r="D102" s="133">
        <v>3</v>
      </c>
      <c r="E102" s="133">
        <v>54</v>
      </c>
      <c r="F102" s="133">
        <v>13</v>
      </c>
      <c r="G102" s="133">
        <v>0</v>
      </c>
      <c r="H102" s="133">
        <v>5</v>
      </c>
      <c r="I102" s="133">
        <v>2</v>
      </c>
      <c r="J102" s="133">
        <v>0</v>
      </c>
      <c r="K102" s="133">
        <v>0</v>
      </c>
      <c r="L102" s="133">
        <v>0</v>
      </c>
      <c r="O102" s="244"/>
      <c r="Q102" s="4"/>
      <c r="AC102" s="244"/>
    </row>
    <row r="103" spans="1:29" ht="13.5">
      <c r="A103" s="244"/>
      <c r="B103" s="3"/>
      <c r="C103" s="4"/>
      <c r="O103" s="244"/>
      <c r="Q103" s="4"/>
      <c r="AC103" s="244"/>
    </row>
    <row r="104" spans="1:29" ht="9" customHeight="1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</row>
    <row r="105" spans="1:29" ht="14.25" customHeight="1" thickBot="1">
      <c r="A105" s="244"/>
      <c r="B105" t="s">
        <v>686</v>
      </c>
      <c r="O105" s="244"/>
      <c r="P105" t="s">
        <v>725</v>
      </c>
      <c r="AC105" s="244"/>
    </row>
    <row r="106" spans="1:29" ht="24.75" customHeight="1">
      <c r="A106" s="244"/>
      <c r="C106" s="5"/>
      <c r="D106" s="6">
        <v>1</v>
      </c>
      <c r="E106" s="6">
        <v>2</v>
      </c>
      <c r="F106" s="6">
        <v>3</v>
      </c>
      <c r="G106" s="6">
        <v>4</v>
      </c>
      <c r="H106" s="6">
        <v>5</v>
      </c>
      <c r="I106" s="7" t="s">
        <v>0</v>
      </c>
      <c r="J106" s="53"/>
      <c r="K106" s="2"/>
      <c r="L106" s="2"/>
      <c r="O106" s="244"/>
      <c r="Q106" s="5"/>
      <c r="R106" s="6">
        <v>1</v>
      </c>
      <c r="S106" s="6">
        <v>2</v>
      </c>
      <c r="T106" s="6">
        <v>3</v>
      </c>
      <c r="U106" s="6">
        <v>4</v>
      </c>
      <c r="V106" s="6">
        <v>5</v>
      </c>
      <c r="W106" s="7" t="s">
        <v>0</v>
      </c>
      <c r="AC106" s="244"/>
    </row>
    <row r="107" spans="1:29" ht="24.75" customHeight="1">
      <c r="A107" s="244"/>
      <c r="C107" s="54" t="s">
        <v>520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9">
        <v>0</v>
      </c>
      <c r="J107" s="53"/>
      <c r="K107" s="2"/>
      <c r="L107" s="2"/>
      <c r="O107" s="244"/>
      <c r="Q107" s="54" t="s">
        <v>727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9">
        <v>0</v>
      </c>
      <c r="AC107" s="244"/>
    </row>
    <row r="108" spans="1:29" ht="24.75" customHeight="1" thickBot="1">
      <c r="A108" s="244"/>
      <c r="C108" s="72" t="s">
        <v>693</v>
      </c>
      <c r="D108" s="10">
        <v>0</v>
      </c>
      <c r="E108" s="10">
        <v>0</v>
      </c>
      <c r="F108" s="10">
        <v>2</v>
      </c>
      <c r="G108" s="10">
        <v>0</v>
      </c>
      <c r="H108" s="10" t="s">
        <v>81</v>
      </c>
      <c r="I108" s="11">
        <v>2</v>
      </c>
      <c r="J108" s="53"/>
      <c r="K108" s="2"/>
      <c r="L108" s="2"/>
      <c r="O108" s="244"/>
      <c r="Q108" s="72" t="s">
        <v>132</v>
      </c>
      <c r="R108" s="10">
        <v>0</v>
      </c>
      <c r="S108" s="10">
        <v>0</v>
      </c>
      <c r="T108" s="10">
        <v>0</v>
      </c>
      <c r="U108" s="10">
        <v>1</v>
      </c>
      <c r="V108" s="10" t="s">
        <v>728</v>
      </c>
      <c r="W108" s="11">
        <v>1</v>
      </c>
      <c r="AC108" s="244"/>
    </row>
    <row r="109" spans="1:29" ht="13.5">
      <c r="A109" s="244"/>
      <c r="O109" s="244"/>
      <c r="AC109" s="244"/>
    </row>
    <row r="110" spans="1:29" ht="13.5">
      <c r="A110" s="244"/>
      <c r="C110" t="s">
        <v>3</v>
      </c>
      <c r="D110" t="s">
        <v>111</v>
      </c>
      <c r="O110" s="244"/>
      <c r="Q110" t="s">
        <v>3</v>
      </c>
      <c r="R110" t="s">
        <v>643</v>
      </c>
      <c r="AC110" s="244"/>
    </row>
    <row r="111" spans="1:29" ht="13.5">
      <c r="A111" s="244"/>
      <c r="O111" s="244"/>
      <c r="AC111" s="244"/>
    </row>
    <row r="112" spans="1:29" ht="13.5">
      <c r="A112" s="244"/>
      <c r="C112" s="1" t="s">
        <v>4</v>
      </c>
      <c r="D112" s="1" t="s">
        <v>5</v>
      </c>
      <c r="E112" s="1" t="s">
        <v>6</v>
      </c>
      <c r="F112" s="1" t="s">
        <v>7</v>
      </c>
      <c r="G112" s="1" t="s">
        <v>8</v>
      </c>
      <c r="H112" s="1" t="s">
        <v>11</v>
      </c>
      <c r="I112" s="1" t="s">
        <v>9</v>
      </c>
      <c r="J112" s="1" t="s">
        <v>13</v>
      </c>
      <c r="K112" s="1" t="s">
        <v>10</v>
      </c>
      <c r="L112" s="1" t="s">
        <v>12</v>
      </c>
      <c r="M112" s="1" t="s">
        <v>63</v>
      </c>
      <c r="O112" s="244"/>
      <c r="Q112" s="1" t="s">
        <v>4</v>
      </c>
      <c r="R112" s="1" t="s">
        <v>5</v>
      </c>
      <c r="S112" s="1" t="s">
        <v>6</v>
      </c>
      <c r="T112" s="1" t="s">
        <v>7</v>
      </c>
      <c r="U112" s="1" t="s">
        <v>8</v>
      </c>
      <c r="V112" s="1" t="s">
        <v>11</v>
      </c>
      <c r="W112" s="1" t="s">
        <v>9</v>
      </c>
      <c r="X112" s="1" t="s">
        <v>13</v>
      </c>
      <c r="Y112" s="1" t="s">
        <v>10</v>
      </c>
      <c r="Z112" s="1" t="s">
        <v>12</v>
      </c>
      <c r="AA112" s="1" t="s">
        <v>63</v>
      </c>
      <c r="AC112" s="244"/>
    </row>
    <row r="113" spans="1:29" ht="13.5">
      <c r="A113" s="244"/>
      <c r="B113" s="3" t="s">
        <v>688</v>
      </c>
      <c r="C113" s="132" t="s">
        <v>410</v>
      </c>
      <c r="D113" s="133">
        <v>3</v>
      </c>
      <c r="E113" s="133">
        <v>3</v>
      </c>
      <c r="F113" s="133">
        <v>1</v>
      </c>
      <c r="G113" s="133">
        <v>0</v>
      </c>
      <c r="H113" s="133">
        <v>1</v>
      </c>
      <c r="I113" s="133">
        <v>0</v>
      </c>
      <c r="J113" s="133">
        <v>0</v>
      </c>
      <c r="K113" s="133">
        <v>0</v>
      </c>
      <c r="L113" s="133">
        <v>0</v>
      </c>
      <c r="M113" s="133">
        <v>0</v>
      </c>
      <c r="O113" s="244"/>
      <c r="P113" s="3" t="s">
        <v>105</v>
      </c>
      <c r="Q113" s="132" t="s">
        <v>545</v>
      </c>
      <c r="R113" s="66">
        <v>2</v>
      </c>
      <c r="S113" s="66">
        <v>2</v>
      </c>
      <c r="T113" s="66">
        <v>0</v>
      </c>
      <c r="U113" s="66">
        <v>0</v>
      </c>
      <c r="V113" s="66">
        <v>0</v>
      </c>
      <c r="W113" s="66">
        <v>0</v>
      </c>
      <c r="X113" s="66">
        <v>1</v>
      </c>
      <c r="Y113" s="66">
        <v>0</v>
      </c>
      <c r="Z113" s="66">
        <v>0</v>
      </c>
      <c r="AA113" s="66">
        <v>0</v>
      </c>
      <c r="AC113" s="244"/>
    </row>
    <row r="114" spans="1:29" ht="13.5">
      <c r="A114" s="244"/>
      <c r="B114" s="3" t="s">
        <v>96</v>
      </c>
      <c r="C114" s="132" t="s">
        <v>207</v>
      </c>
      <c r="D114" s="133">
        <v>3</v>
      </c>
      <c r="E114" s="133">
        <v>2</v>
      </c>
      <c r="F114" s="133">
        <v>1</v>
      </c>
      <c r="G114" s="133">
        <v>0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3">
        <v>1</v>
      </c>
      <c r="O114" s="244"/>
      <c r="P114" s="3" t="s">
        <v>96</v>
      </c>
      <c r="Q114" s="132" t="s">
        <v>546</v>
      </c>
      <c r="R114" s="66">
        <v>2</v>
      </c>
      <c r="S114" s="66">
        <v>1</v>
      </c>
      <c r="T114" s="66">
        <v>0</v>
      </c>
      <c r="U114" s="66">
        <v>0</v>
      </c>
      <c r="V114" s="66">
        <v>0</v>
      </c>
      <c r="W114" s="66">
        <v>1</v>
      </c>
      <c r="X114" s="66">
        <v>1</v>
      </c>
      <c r="Y114" s="66">
        <v>1</v>
      </c>
      <c r="Z114" s="66">
        <v>0</v>
      </c>
      <c r="AA114" s="66">
        <v>0</v>
      </c>
      <c r="AC114" s="244"/>
    </row>
    <row r="115" spans="1:29" ht="13.5">
      <c r="A115" s="244"/>
      <c r="B115" s="3" t="s">
        <v>97</v>
      </c>
      <c r="C115" s="132" t="s">
        <v>346</v>
      </c>
      <c r="D115" s="133">
        <v>3</v>
      </c>
      <c r="E115" s="133">
        <v>2</v>
      </c>
      <c r="F115" s="133">
        <v>1</v>
      </c>
      <c r="G115" s="133">
        <v>0</v>
      </c>
      <c r="H115" s="133">
        <v>1</v>
      </c>
      <c r="I115" s="133">
        <v>1</v>
      </c>
      <c r="J115" s="133">
        <v>0</v>
      </c>
      <c r="K115" s="133">
        <v>0</v>
      </c>
      <c r="L115" s="133">
        <v>0</v>
      </c>
      <c r="M115" s="133">
        <v>0</v>
      </c>
      <c r="O115" s="244"/>
      <c r="P115" s="3" t="s">
        <v>97</v>
      </c>
      <c r="Q115" s="132" t="s">
        <v>169</v>
      </c>
      <c r="R115" s="66">
        <v>2</v>
      </c>
      <c r="S115" s="66">
        <v>2</v>
      </c>
      <c r="T115" s="66">
        <v>0</v>
      </c>
      <c r="U115" s="66">
        <v>0</v>
      </c>
      <c r="V115" s="66">
        <v>0</v>
      </c>
      <c r="W115" s="66">
        <v>0</v>
      </c>
      <c r="X115" s="66">
        <v>2</v>
      </c>
      <c r="Y115" s="66">
        <v>0</v>
      </c>
      <c r="Z115" s="66">
        <v>0</v>
      </c>
      <c r="AA115" s="66">
        <v>0</v>
      </c>
      <c r="AC115" s="244"/>
    </row>
    <row r="116" spans="1:29" ht="13.5">
      <c r="A116" s="244"/>
      <c r="B116" s="3" t="s">
        <v>689</v>
      </c>
      <c r="C116" s="132" t="s">
        <v>86</v>
      </c>
      <c r="D116" s="133">
        <v>3</v>
      </c>
      <c r="E116" s="133">
        <v>2</v>
      </c>
      <c r="F116" s="133">
        <v>1</v>
      </c>
      <c r="G116" s="133">
        <v>1</v>
      </c>
      <c r="H116" s="133">
        <v>0</v>
      </c>
      <c r="I116" s="133">
        <v>1</v>
      </c>
      <c r="J116" s="133">
        <v>0</v>
      </c>
      <c r="K116" s="133">
        <v>0</v>
      </c>
      <c r="L116" s="133">
        <v>0</v>
      </c>
      <c r="M116" s="133">
        <v>0</v>
      </c>
      <c r="O116" s="244"/>
      <c r="P116" s="3" t="s">
        <v>113</v>
      </c>
      <c r="Q116" s="132" t="s">
        <v>729</v>
      </c>
      <c r="R116" s="66">
        <v>2</v>
      </c>
      <c r="S116" s="66">
        <v>2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C116" s="244"/>
    </row>
    <row r="117" spans="1:29" ht="13.5">
      <c r="A117" s="244"/>
      <c r="B117" s="3" t="s">
        <v>690</v>
      </c>
      <c r="C117" s="132" t="s">
        <v>116</v>
      </c>
      <c r="D117" s="133">
        <v>3</v>
      </c>
      <c r="E117" s="133">
        <v>1</v>
      </c>
      <c r="F117" s="133">
        <v>0</v>
      </c>
      <c r="G117" s="133">
        <v>0</v>
      </c>
      <c r="H117" s="133">
        <v>0</v>
      </c>
      <c r="I117" s="133">
        <v>2</v>
      </c>
      <c r="J117" s="133">
        <v>1</v>
      </c>
      <c r="K117" s="133">
        <v>1</v>
      </c>
      <c r="L117" s="133">
        <v>0</v>
      </c>
      <c r="M117" s="133">
        <v>0</v>
      </c>
      <c r="O117" s="244"/>
      <c r="P117" s="3" t="s">
        <v>100</v>
      </c>
      <c r="Q117" s="132" t="s">
        <v>388</v>
      </c>
      <c r="R117" s="66">
        <v>2</v>
      </c>
      <c r="S117" s="66">
        <v>2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C117" s="244"/>
    </row>
    <row r="118" spans="1:29" ht="13.5">
      <c r="A118" s="244"/>
      <c r="B118" s="3" t="s">
        <v>102</v>
      </c>
      <c r="C118" s="132" t="s">
        <v>411</v>
      </c>
      <c r="D118" s="133">
        <v>2</v>
      </c>
      <c r="E118" s="133">
        <v>1</v>
      </c>
      <c r="F118" s="133">
        <v>0</v>
      </c>
      <c r="G118" s="133">
        <v>1</v>
      </c>
      <c r="H118" s="133">
        <v>0</v>
      </c>
      <c r="I118" s="133">
        <v>1</v>
      </c>
      <c r="J118" s="133">
        <v>0</v>
      </c>
      <c r="K118" s="133">
        <v>0</v>
      </c>
      <c r="L118" s="133">
        <v>0</v>
      </c>
      <c r="M118" s="133">
        <v>0</v>
      </c>
      <c r="O118" s="244"/>
      <c r="P118" s="3" t="s">
        <v>99</v>
      </c>
      <c r="Q118" s="132" t="s">
        <v>644</v>
      </c>
      <c r="R118" s="66">
        <v>2</v>
      </c>
      <c r="S118" s="66">
        <v>1</v>
      </c>
      <c r="T118" s="66">
        <v>0</v>
      </c>
      <c r="U118" s="66">
        <v>0</v>
      </c>
      <c r="V118" s="66">
        <v>0</v>
      </c>
      <c r="W118" s="66">
        <v>1</v>
      </c>
      <c r="X118" s="66">
        <v>0</v>
      </c>
      <c r="Y118" s="66">
        <v>0</v>
      </c>
      <c r="Z118" s="66">
        <v>2</v>
      </c>
      <c r="AA118" s="66">
        <v>0</v>
      </c>
      <c r="AC118" s="244"/>
    </row>
    <row r="119" spans="1:29" ht="13.5">
      <c r="A119" s="244"/>
      <c r="B119" s="3" t="s">
        <v>691</v>
      </c>
      <c r="C119" s="132" t="s">
        <v>412</v>
      </c>
      <c r="D119" s="133">
        <v>2</v>
      </c>
      <c r="E119" s="133">
        <v>1</v>
      </c>
      <c r="F119" s="133">
        <v>0</v>
      </c>
      <c r="G119" s="133">
        <v>0</v>
      </c>
      <c r="H119" s="133">
        <v>0</v>
      </c>
      <c r="I119" s="133">
        <v>1</v>
      </c>
      <c r="J119" s="133">
        <v>1</v>
      </c>
      <c r="K119" s="133">
        <v>0</v>
      </c>
      <c r="L119" s="133">
        <v>0</v>
      </c>
      <c r="M119" s="133">
        <v>0</v>
      </c>
      <c r="O119" s="244"/>
      <c r="P119" s="3" t="s">
        <v>102</v>
      </c>
      <c r="Q119" s="132" t="s">
        <v>173</v>
      </c>
      <c r="R119" s="66">
        <v>2</v>
      </c>
      <c r="S119" s="66">
        <v>2</v>
      </c>
      <c r="T119" s="66">
        <v>0</v>
      </c>
      <c r="U119" s="66">
        <v>0</v>
      </c>
      <c r="V119" s="66">
        <v>0</v>
      </c>
      <c r="W119" s="66">
        <v>0</v>
      </c>
      <c r="X119" s="66">
        <v>1</v>
      </c>
      <c r="Y119" s="66">
        <v>0</v>
      </c>
      <c r="Z119" s="66">
        <v>0</v>
      </c>
      <c r="AA119" s="66">
        <v>0</v>
      </c>
      <c r="AC119" s="244"/>
    </row>
    <row r="120" spans="1:29" ht="13.5">
      <c r="A120" s="244"/>
      <c r="B120" s="3" t="s">
        <v>104</v>
      </c>
      <c r="C120" s="132" t="s">
        <v>413</v>
      </c>
      <c r="D120" s="133">
        <v>2</v>
      </c>
      <c r="E120" s="133">
        <v>2</v>
      </c>
      <c r="F120" s="133">
        <v>0</v>
      </c>
      <c r="G120" s="133">
        <v>0</v>
      </c>
      <c r="H120" s="133">
        <v>0</v>
      </c>
      <c r="I120" s="133">
        <v>0</v>
      </c>
      <c r="J120" s="133">
        <v>2</v>
      </c>
      <c r="K120" s="133">
        <v>0</v>
      </c>
      <c r="L120" s="133">
        <v>1</v>
      </c>
      <c r="M120" s="133">
        <v>0</v>
      </c>
      <c r="O120" s="244"/>
      <c r="P120" s="3" t="s">
        <v>103</v>
      </c>
      <c r="Q120" s="132" t="s">
        <v>576</v>
      </c>
      <c r="R120" s="66">
        <v>1</v>
      </c>
      <c r="S120" s="66">
        <v>1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C120" s="244"/>
    </row>
    <row r="121" spans="1:29" ht="13.5">
      <c r="A121" s="244"/>
      <c r="B121" s="3" t="s">
        <v>105</v>
      </c>
      <c r="C121" s="132" t="s">
        <v>414</v>
      </c>
      <c r="D121" s="133">
        <v>2</v>
      </c>
      <c r="E121" s="133">
        <v>2</v>
      </c>
      <c r="F121" s="133">
        <v>0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>
        <v>0</v>
      </c>
      <c r="O121" s="244"/>
      <c r="P121" s="3" t="s">
        <v>104</v>
      </c>
      <c r="Q121" s="132" t="s">
        <v>601</v>
      </c>
      <c r="R121" s="66">
        <v>1</v>
      </c>
      <c r="S121" s="66">
        <v>1</v>
      </c>
      <c r="T121" s="66">
        <v>0</v>
      </c>
      <c r="U121" s="66">
        <v>0</v>
      </c>
      <c r="V121" s="66">
        <v>0</v>
      </c>
      <c r="W121" s="66">
        <v>0</v>
      </c>
      <c r="X121" s="66">
        <v>1</v>
      </c>
      <c r="Y121" s="66">
        <v>0</v>
      </c>
      <c r="Z121" s="66">
        <v>0</v>
      </c>
      <c r="AA121" s="66">
        <v>0</v>
      </c>
      <c r="AC121" s="244"/>
    </row>
    <row r="122" spans="1:29" ht="13.5">
      <c r="A122" s="244"/>
      <c r="B122" s="3"/>
      <c r="C122" s="4"/>
      <c r="O122" s="244"/>
      <c r="P122" s="3"/>
      <c r="Q122" s="132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C122" s="244"/>
    </row>
    <row r="123" spans="1:29" ht="13.5">
      <c r="A123" s="244"/>
      <c r="B123" s="3"/>
      <c r="C123" s="1" t="s">
        <v>45</v>
      </c>
      <c r="D123" s="1" t="s">
        <v>48</v>
      </c>
      <c r="E123" s="1" t="s">
        <v>49</v>
      </c>
      <c r="F123" s="1" t="s">
        <v>5</v>
      </c>
      <c r="G123" s="1" t="s">
        <v>7</v>
      </c>
      <c r="H123" s="1" t="s">
        <v>9</v>
      </c>
      <c r="I123" s="1" t="s">
        <v>13</v>
      </c>
      <c r="J123" s="1" t="s">
        <v>46</v>
      </c>
      <c r="K123" s="1" t="s">
        <v>47</v>
      </c>
      <c r="L123" s="1" t="s">
        <v>52</v>
      </c>
      <c r="O123" s="244"/>
      <c r="P123" s="3"/>
      <c r="Q123" s="1" t="s">
        <v>45</v>
      </c>
      <c r="R123" s="1" t="s">
        <v>48</v>
      </c>
      <c r="S123" s="1" t="s">
        <v>49</v>
      </c>
      <c r="T123" s="1" t="s">
        <v>5</v>
      </c>
      <c r="U123" s="1" t="s">
        <v>7</v>
      </c>
      <c r="V123" s="1" t="s">
        <v>9</v>
      </c>
      <c r="W123" s="1" t="s">
        <v>13</v>
      </c>
      <c r="X123" s="1" t="s">
        <v>46</v>
      </c>
      <c r="Y123" s="1" t="s">
        <v>47</v>
      </c>
      <c r="Z123" s="1" t="s">
        <v>52</v>
      </c>
      <c r="AC123" s="244"/>
    </row>
    <row r="124" spans="1:29" ht="13.5">
      <c r="A124" s="244"/>
      <c r="B124" s="3"/>
      <c r="C124" s="4" t="s">
        <v>120</v>
      </c>
      <c r="D124" s="133">
        <v>5</v>
      </c>
      <c r="E124" s="133">
        <v>70</v>
      </c>
      <c r="F124" s="133">
        <v>21</v>
      </c>
      <c r="G124" s="133">
        <v>3</v>
      </c>
      <c r="H124" s="133">
        <v>2</v>
      </c>
      <c r="I124" s="133">
        <v>2</v>
      </c>
      <c r="J124" s="133">
        <v>0</v>
      </c>
      <c r="K124" s="133">
        <v>0</v>
      </c>
      <c r="L124" s="133">
        <v>0</v>
      </c>
      <c r="M124" s="1"/>
      <c r="O124" s="244"/>
      <c r="P124" s="3"/>
      <c r="Q124" s="4" t="s">
        <v>189</v>
      </c>
      <c r="R124" s="66">
        <v>4</v>
      </c>
      <c r="S124" s="66">
        <v>44</v>
      </c>
      <c r="T124" s="66">
        <v>14</v>
      </c>
      <c r="U124" s="66">
        <v>1</v>
      </c>
      <c r="V124" s="66">
        <v>1</v>
      </c>
      <c r="W124" s="66">
        <v>2</v>
      </c>
      <c r="X124" s="66">
        <v>1</v>
      </c>
      <c r="Y124" s="66">
        <v>0</v>
      </c>
      <c r="Z124" s="66">
        <v>0</v>
      </c>
      <c r="AC124" s="244"/>
    </row>
    <row r="125" spans="1:29" ht="13.5">
      <c r="A125" s="244"/>
      <c r="B125" s="3"/>
      <c r="C125" s="4"/>
      <c r="O125" s="244"/>
      <c r="P125" s="3"/>
      <c r="Q125" s="4"/>
      <c r="R125" s="66"/>
      <c r="S125" s="66"/>
      <c r="T125" s="66"/>
      <c r="U125" s="66"/>
      <c r="V125" s="66"/>
      <c r="W125" s="66"/>
      <c r="X125" s="66"/>
      <c r="Y125" s="66"/>
      <c r="Z125" s="66"/>
      <c r="AC125" s="244"/>
    </row>
    <row r="126" spans="1:29" ht="9" customHeight="1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</row>
    <row r="127" spans="1:29" ht="14.25" customHeight="1" thickBot="1">
      <c r="A127" s="244"/>
      <c r="B127" t="s">
        <v>687</v>
      </c>
      <c r="O127" s="244"/>
      <c r="P127" t="s">
        <v>726</v>
      </c>
      <c r="AC127" s="244"/>
    </row>
    <row r="128" spans="1:29" ht="24.75" customHeight="1">
      <c r="A128" s="244"/>
      <c r="C128" s="5"/>
      <c r="D128" s="6">
        <v>1</v>
      </c>
      <c r="E128" s="6">
        <v>2</v>
      </c>
      <c r="F128" s="6">
        <v>3</v>
      </c>
      <c r="G128" s="6">
        <v>4</v>
      </c>
      <c r="H128" s="6">
        <v>5</v>
      </c>
      <c r="I128" s="7" t="s">
        <v>0</v>
      </c>
      <c r="J128" s="53"/>
      <c r="K128" s="2"/>
      <c r="L128" s="2"/>
      <c r="O128" s="244"/>
      <c r="Q128" s="5"/>
      <c r="R128" s="6">
        <v>1</v>
      </c>
      <c r="S128" s="6">
        <v>2</v>
      </c>
      <c r="T128" s="6">
        <v>3</v>
      </c>
      <c r="U128" s="6">
        <v>4</v>
      </c>
      <c r="V128" s="6">
        <v>5</v>
      </c>
      <c r="W128" s="7" t="s">
        <v>0</v>
      </c>
      <c r="AC128" s="244"/>
    </row>
    <row r="129" spans="1:29" ht="24.75" customHeight="1">
      <c r="A129" s="244"/>
      <c r="C129" s="54" t="s">
        <v>694</v>
      </c>
      <c r="D129" s="8">
        <v>0</v>
      </c>
      <c r="E129" s="8">
        <v>0</v>
      </c>
      <c r="F129" s="8">
        <v>0</v>
      </c>
      <c r="G129" s="8"/>
      <c r="H129" s="8"/>
      <c r="I129" s="9">
        <v>0</v>
      </c>
      <c r="J129" s="53"/>
      <c r="K129" s="2"/>
      <c r="L129" s="2"/>
      <c r="O129" s="244"/>
      <c r="Q129" s="54" t="s">
        <v>163</v>
      </c>
      <c r="R129" s="8">
        <v>0</v>
      </c>
      <c r="S129" s="8">
        <v>1</v>
      </c>
      <c r="T129" s="8">
        <v>0</v>
      </c>
      <c r="U129" s="8">
        <v>3</v>
      </c>
      <c r="V129" s="8">
        <v>1</v>
      </c>
      <c r="W129" s="9">
        <v>5</v>
      </c>
      <c r="AC129" s="244"/>
    </row>
    <row r="130" spans="1:29" ht="24.75" customHeight="1" thickBot="1">
      <c r="A130" s="244"/>
      <c r="C130" s="72" t="s">
        <v>692</v>
      </c>
      <c r="D130" s="10">
        <v>2</v>
      </c>
      <c r="E130" s="10">
        <v>0</v>
      </c>
      <c r="F130" s="10" t="s">
        <v>695</v>
      </c>
      <c r="G130" s="10"/>
      <c r="H130" s="10"/>
      <c r="I130" s="11">
        <v>7</v>
      </c>
      <c r="J130" s="53"/>
      <c r="K130" s="2"/>
      <c r="L130" s="2"/>
      <c r="O130" s="244"/>
      <c r="Q130" s="72" t="s">
        <v>694</v>
      </c>
      <c r="R130" s="10">
        <v>1</v>
      </c>
      <c r="S130" s="10">
        <v>0</v>
      </c>
      <c r="T130" s="10">
        <v>1</v>
      </c>
      <c r="U130" s="10">
        <v>0</v>
      </c>
      <c r="V130" s="10">
        <v>0</v>
      </c>
      <c r="W130" s="11">
        <v>2</v>
      </c>
      <c r="AC130" s="244"/>
    </row>
    <row r="131" spans="1:29" ht="13.5" customHeight="1">
      <c r="A131" s="244"/>
      <c r="O131" s="244"/>
      <c r="AC131" s="244"/>
    </row>
    <row r="132" spans="1:29" ht="13.5" customHeight="1">
      <c r="A132" s="244"/>
      <c r="C132" t="s">
        <v>3</v>
      </c>
      <c r="D132" t="s">
        <v>111</v>
      </c>
      <c r="O132" s="244"/>
      <c r="Q132" t="s">
        <v>3</v>
      </c>
      <c r="R132" t="s">
        <v>643</v>
      </c>
      <c r="AC132" s="244"/>
    </row>
    <row r="133" spans="1:29" ht="13.5" customHeight="1">
      <c r="A133" s="244"/>
      <c r="C133" t="s">
        <v>2</v>
      </c>
      <c r="D133" t="s">
        <v>696</v>
      </c>
      <c r="O133" s="244"/>
      <c r="Q133" t="s">
        <v>2</v>
      </c>
      <c r="R133" t="s">
        <v>730</v>
      </c>
      <c r="AC133" s="244"/>
    </row>
    <row r="134" spans="1:29" ht="13.5" customHeight="1">
      <c r="A134" s="24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244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C134" s="244"/>
    </row>
    <row r="135" spans="1:29" ht="13.5" customHeight="1">
      <c r="A135" s="244"/>
      <c r="C135" s="1" t="s">
        <v>4</v>
      </c>
      <c r="D135" s="1" t="s">
        <v>5</v>
      </c>
      <c r="E135" s="1" t="s">
        <v>6</v>
      </c>
      <c r="F135" s="1" t="s">
        <v>7</v>
      </c>
      <c r="G135" s="1" t="s">
        <v>8</v>
      </c>
      <c r="H135" s="1" t="s">
        <v>11</v>
      </c>
      <c r="I135" s="1" t="s">
        <v>9</v>
      </c>
      <c r="J135" s="1" t="s">
        <v>13</v>
      </c>
      <c r="K135" s="1" t="s">
        <v>10</v>
      </c>
      <c r="L135" s="1" t="s">
        <v>12</v>
      </c>
      <c r="M135" s="1" t="s">
        <v>63</v>
      </c>
      <c r="O135" s="244"/>
      <c r="Q135" s="1" t="s">
        <v>4</v>
      </c>
      <c r="R135" s="1" t="s">
        <v>5</v>
      </c>
      <c r="S135" s="1" t="s">
        <v>6</v>
      </c>
      <c r="T135" s="1" t="s">
        <v>7</v>
      </c>
      <c r="U135" s="1" t="s">
        <v>8</v>
      </c>
      <c r="V135" s="1" t="s">
        <v>11</v>
      </c>
      <c r="W135" s="1" t="s">
        <v>9</v>
      </c>
      <c r="X135" s="1" t="s">
        <v>13</v>
      </c>
      <c r="Y135" s="1" t="s">
        <v>10</v>
      </c>
      <c r="Z135" s="1" t="s">
        <v>12</v>
      </c>
      <c r="AA135" s="1" t="s">
        <v>63</v>
      </c>
      <c r="AC135" s="244"/>
    </row>
    <row r="136" spans="1:29" ht="13.5" customHeight="1">
      <c r="A136" s="244"/>
      <c r="B136" s="3" t="s">
        <v>688</v>
      </c>
      <c r="C136" s="132" t="s">
        <v>410</v>
      </c>
      <c r="D136" s="133">
        <v>2</v>
      </c>
      <c r="E136" s="133">
        <v>2</v>
      </c>
      <c r="F136" s="133">
        <v>0</v>
      </c>
      <c r="G136" s="133">
        <v>0</v>
      </c>
      <c r="H136" s="133">
        <v>1</v>
      </c>
      <c r="I136" s="133">
        <v>0</v>
      </c>
      <c r="J136" s="133">
        <v>0</v>
      </c>
      <c r="K136" s="133">
        <v>0</v>
      </c>
      <c r="L136" s="133">
        <v>0</v>
      </c>
      <c r="M136" s="133">
        <v>0</v>
      </c>
      <c r="O136" s="244"/>
      <c r="P136" s="3" t="s">
        <v>105</v>
      </c>
      <c r="Q136" s="132" t="s">
        <v>545</v>
      </c>
      <c r="R136" s="66">
        <v>3</v>
      </c>
      <c r="S136" s="66">
        <v>3</v>
      </c>
      <c r="T136" s="66">
        <v>1</v>
      </c>
      <c r="U136" s="66">
        <v>1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C136" s="244"/>
    </row>
    <row r="137" spans="1:29" ht="13.5" customHeight="1">
      <c r="A137" s="244"/>
      <c r="B137" s="3" t="s">
        <v>96</v>
      </c>
      <c r="C137" s="132" t="s">
        <v>207</v>
      </c>
      <c r="D137" s="133">
        <v>2</v>
      </c>
      <c r="E137" s="133">
        <v>1</v>
      </c>
      <c r="F137" s="133">
        <v>1</v>
      </c>
      <c r="G137" s="133">
        <v>0</v>
      </c>
      <c r="H137" s="133">
        <v>2</v>
      </c>
      <c r="I137" s="133">
        <v>1</v>
      </c>
      <c r="J137" s="133">
        <v>0</v>
      </c>
      <c r="K137" s="133">
        <v>2</v>
      </c>
      <c r="L137" s="133">
        <v>0</v>
      </c>
      <c r="M137" s="133">
        <v>0</v>
      </c>
      <c r="O137" s="244"/>
      <c r="P137" s="3" t="s">
        <v>96</v>
      </c>
      <c r="Q137" s="132" t="s">
        <v>546</v>
      </c>
      <c r="R137" s="66">
        <v>3</v>
      </c>
      <c r="S137" s="66">
        <v>1</v>
      </c>
      <c r="T137" s="66">
        <v>0</v>
      </c>
      <c r="U137" s="66">
        <v>0</v>
      </c>
      <c r="V137" s="66">
        <v>0</v>
      </c>
      <c r="W137" s="66">
        <v>1</v>
      </c>
      <c r="X137" s="66">
        <v>1</v>
      </c>
      <c r="Y137" s="66">
        <v>2</v>
      </c>
      <c r="Z137" s="66">
        <v>0</v>
      </c>
      <c r="AA137" s="66">
        <v>1</v>
      </c>
      <c r="AC137" s="244"/>
    </row>
    <row r="138" spans="1:29" ht="13.5" customHeight="1">
      <c r="A138" s="244"/>
      <c r="B138" s="3" t="s">
        <v>97</v>
      </c>
      <c r="C138" s="132" t="s">
        <v>346</v>
      </c>
      <c r="D138" s="133">
        <v>2</v>
      </c>
      <c r="E138" s="133">
        <v>1</v>
      </c>
      <c r="F138" s="133">
        <v>0</v>
      </c>
      <c r="G138" s="133">
        <v>0</v>
      </c>
      <c r="H138" s="133">
        <v>1</v>
      </c>
      <c r="I138" s="133">
        <v>1</v>
      </c>
      <c r="J138" s="133">
        <v>1</v>
      </c>
      <c r="K138" s="133">
        <v>1</v>
      </c>
      <c r="L138" s="133">
        <v>0</v>
      </c>
      <c r="M138" s="133">
        <v>0</v>
      </c>
      <c r="O138" s="244"/>
      <c r="P138" s="3" t="s">
        <v>715</v>
      </c>
      <c r="Q138" s="132" t="s">
        <v>283</v>
      </c>
      <c r="R138" s="66">
        <v>3</v>
      </c>
      <c r="S138" s="66">
        <v>3</v>
      </c>
      <c r="T138" s="66">
        <v>0</v>
      </c>
      <c r="U138" s="66">
        <v>0</v>
      </c>
      <c r="V138" s="66">
        <v>1</v>
      </c>
      <c r="W138" s="66">
        <v>0</v>
      </c>
      <c r="X138" s="66">
        <v>0</v>
      </c>
      <c r="Y138" s="66">
        <v>1</v>
      </c>
      <c r="Z138" s="66">
        <v>0</v>
      </c>
      <c r="AA138" s="66">
        <v>0</v>
      </c>
      <c r="AC138" s="244"/>
    </row>
    <row r="139" spans="1:29" ht="13.5" customHeight="1">
      <c r="A139" s="244"/>
      <c r="B139" s="3" t="s">
        <v>689</v>
      </c>
      <c r="C139" s="132" t="s">
        <v>86</v>
      </c>
      <c r="D139" s="133">
        <v>2</v>
      </c>
      <c r="E139" s="133">
        <v>2</v>
      </c>
      <c r="F139" s="133">
        <v>2</v>
      </c>
      <c r="G139" s="133">
        <v>2</v>
      </c>
      <c r="H139" s="133">
        <v>1</v>
      </c>
      <c r="I139" s="133">
        <v>0</v>
      </c>
      <c r="J139" s="133">
        <v>0</v>
      </c>
      <c r="K139" s="133">
        <v>2</v>
      </c>
      <c r="L139" s="133">
        <v>1</v>
      </c>
      <c r="M139" s="133">
        <v>0</v>
      </c>
      <c r="O139" s="244"/>
      <c r="P139" s="3" t="s">
        <v>97</v>
      </c>
      <c r="Q139" s="132" t="s">
        <v>284</v>
      </c>
      <c r="R139" s="66">
        <v>3</v>
      </c>
      <c r="S139" s="66">
        <v>3</v>
      </c>
      <c r="T139" s="66">
        <v>0</v>
      </c>
      <c r="U139" s="66">
        <v>0</v>
      </c>
      <c r="V139" s="66">
        <v>0</v>
      </c>
      <c r="W139" s="66">
        <v>0</v>
      </c>
      <c r="X139" s="66">
        <v>2</v>
      </c>
      <c r="Y139" s="66">
        <v>0</v>
      </c>
      <c r="Z139" s="66">
        <v>0</v>
      </c>
      <c r="AA139" s="66">
        <v>0</v>
      </c>
      <c r="AC139" s="244"/>
    </row>
    <row r="140" spans="1:29" ht="13.5" customHeight="1">
      <c r="A140" s="244"/>
      <c r="B140" s="3" t="s">
        <v>690</v>
      </c>
      <c r="C140" s="132" t="s">
        <v>116</v>
      </c>
      <c r="D140" s="133">
        <v>2</v>
      </c>
      <c r="E140" s="133">
        <v>2</v>
      </c>
      <c r="F140" s="133">
        <v>1</v>
      </c>
      <c r="G140" s="133">
        <v>1</v>
      </c>
      <c r="H140" s="133">
        <v>1</v>
      </c>
      <c r="I140" s="133">
        <v>0</v>
      </c>
      <c r="J140" s="133">
        <v>1</v>
      </c>
      <c r="K140" s="133">
        <v>1</v>
      </c>
      <c r="L140" s="133">
        <v>0</v>
      </c>
      <c r="M140" s="133">
        <v>0</v>
      </c>
      <c r="O140" s="244"/>
      <c r="P140" s="3" t="s">
        <v>100</v>
      </c>
      <c r="Q140" s="132" t="s">
        <v>388</v>
      </c>
      <c r="R140" s="66">
        <v>2</v>
      </c>
      <c r="S140" s="66">
        <v>2</v>
      </c>
      <c r="T140" s="66">
        <v>0</v>
      </c>
      <c r="U140" s="66">
        <v>0</v>
      </c>
      <c r="V140" s="66">
        <v>1</v>
      </c>
      <c r="W140" s="66">
        <v>0</v>
      </c>
      <c r="X140" s="66">
        <v>1</v>
      </c>
      <c r="Y140" s="66">
        <v>1</v>
      </c>
      <c r="Z140" s="66">
        <v>0</v>
      </c>
      <c r="AA140" s="66">
        <v>0</v>
      </c>
      <c r="AC140" s="244"/>
    </row>
    <row r="141" spans="1:29" ht="13.5" customHeight="1">
      <c r="A141" s="244"/>
      <c r="B141" s="3" t="s">
        <v>691</v>
      </c>
      <c r="C141" s="132" t="s">
        <v>697</v>
      </c>
      <c r="D141" s="133">
        <v>2</v>
      </c>
      <c r="E141" s="133">
        <v>2</v>
      </c>
      <c r="F141" s="133">
        <v>0</v>
      </c>
      <c r="G141" s="133">
        <v>0</v>
      </c>
      <c r="H141" s="133">
        <v>0</v>
      </c>
      <c r="I141" s="133">
        <v>0</v>
      </c>
      <c r="J141" s="133">
        <v>1</v>
      </c>
      <c r="K141" s="133">
        <v>0</v>
      </c>
      <c r="L141" s="133">
        <v>0</v>
      </c>
      <c r="M141" s="133">
        <v>0</v>
      </c>
      <c r="O141" s="244"/>
      <c r="P141" s="3" t="s">
        <v>113</v>
      </c>
      <c r="Q141" s="132" t="s">
        <v>583</v>
      </c>
      <c r="R141" s="66">
        <v>2</v>
      </c>
      <c r="S141" s="66">
        <v>2</v>
      </c>
      <c r="T141" s="66">
        <v>2</v>
      </c>
      <c r="U141" s="66">
        <v>2</v>
      </c>
      <c r="V141" s="66">
        <v>2</v>
      </c>
      <c r="W141" s="66">
        <v>0</v>
      </c>
      <c r="X141" s="66">
        <v>0</v>
      </c>
      <c r="Y141" s="66">
        <v>3</v>
      </c>
      <c r="Z141" s="66">
        <v>0</v>
      </c>
      <c r="AA141" s="66">
        <v>0</v>
      </c>
      <c r="AC141" s="244"/>
    </row>
    <row r="142" spans="1:29" ht="13.5" customHeight="1">
      <c r="A142" s="244"/>
      <c r="B142" s="3" t="s">
        <v>105</v>
      </c>
      <c r="C142" s="132" t="s">
        <v>412</v>
      </c>
      <c r="D142" s="133">
        <v>2</v>
      </c>
      <c r="E142" s="133">
        <v>1</v>
      </c>
      <c r="F142" s="133">
        <v>0</v>
      </c>
      <c r="G142" s="133">
        <v>0</v>
      </c>
      <c r="H142" s="133">
        <v>0</v>
      </c>
      <c r="I142" s="133">
        <v>1</v>
      </c>
      <c r="J142" s="133">
        <v>1</v>
      </c>
      <c r="K142" s="133">
        <v>0</v>
      </c>
      <c r="L142" s="133">
        <v>0</v>
      </c>
      <c r="M142" s="133">
        <v>0</v>
      </c>
      <c r="O142" s="244"/>
      <c r="P142" s="3" t="s">
        <v>102</v>
      </c>
      <c r="Q142" s="132" t="s">
        <v>173</v>
      </c>
      <c r="R142" s="66">
        <v>2</v>
      </c>
      <c r="S142" s="66">
        <v>2</v>
      </c>
      <c r="T142" s="66">
        <v>1</v>
      </c>
      <c r="U142" s="66">
        <v>1</v>
      </c>
      <c r="V142" s="66">
        <v>0</v>
      </c>
      <c r="W142" s="66">
        <v>0</v>
      </c>
      <c r="X142" s="66">
        <v>1</v>
      </c>
      <c r="Y142" s="66">
        <v>1</v>
      </c>
      <c r="Z142" s="66">
        <v>0</v>
      </c>
      <c r="AA142" s="66">
        <v>0</v>
      </c>
      <c r="AC142" s="244"/>
    </row>
    <row r="143" spans="1:29" ht="13.5" customHeight="1">
      <c r="A143" s="244"/>
      <c r="B143" s="45" t="s">
        <v>698</v>
      </c>
      <c r="C143" s="132" t="s">
        <v>699</v>
      </c>
      <c r="D143" s="133">
        <v>0</v>
      </c>
      <c r="E143" s="133">
        <v>0</v>
      </c>
      <c r="F143" s="133">
        <v>0</v>
      </c>
      <c r="G143" s="133">
        <v>0</v>
      </c>
      <c r="H143" s="133">
        <v>1</v>
      </c>
      <c r="I143" s="133">
        <v>0</v>
      </c>
      <c r="J143" s="133">
        <v>0</v>
      </c>
      <c r="K143" s="133">
        <v>1</v>
      </c>
      <c r="L143" s="133">
        <v>0</v>
      </c>
      <c r="M143" s="133">
        <v>0</v>
      </c>
      <c r="O143" s="244"/>
      <c r="P143" s="3" t="s">
        <v>103</v>
      </c>
      <c r="Q143" s="132" t="s">
        <v>576</v>
      </c>
      <c r="R143" s="66">
        <v>2</v>
      </c>
      <c r="S143" s="66">
        <v>2</v>
      </c>
      <c r="T143" s="66">
        <v>0</v>
      </c>
      <c r="U143" s="66">
        <v>0</v>
      </c>
      <c r="V143" s="66">
        <v>0</v>
      </c>
      <c r="W143" s="66">
        <v>0</v>
      </c>
      <c r="X143" s="66">
        <v>1</v>
      </c>
      <c r="Y143" s="66">
        <v>0</v>
      </c>
      <c r="Z143" s="66">
        <v>0</v>
      </c>
      <c r="AA143" s="66">
        <v>0</v>
      </c>
      <c r="AC143" s="244"/>
    </row>
    <row r="144" spans="1:29" ht="13.5" customHeight="1">
      <c r="A144" s="244"/>
      <c r="B144" s="3" t="s">
        <v>104</v>
      </c>
      <c r="C144" s="132" t="s">
        <v>413</v>
      </c>
      <c r="D144" s="133">
        <v>2</v>
      </c>
      <c r="E144" s="133">
        <v>2</v>
      </c>
      <c r="F144" s="133">
        <v>0</v>
      </c>
      <c r="G144" s="133">
        <v>1</v>
      </c>
      <c r="H144" s="133">
        <v>0</v>
      </c>
      <c r="I144" s="133">
        <v>0</v>
      </c>
      <c r="J144" s="133">
        <v>0</v>
      </c>
      <c r="K144" s="133">
        <v>0</v>
      </c>
      <c r="L144" s="133">
        <v>0</v>
      </c>
      <c r="M144" s="133">
        <v>0</v>
      </c>
      <c r="O144" s="244"/>
      <c r="P144" s="3" t="s">
        <v>104</v>
      </c>
      <c r="Q144" s="132" t="s">
        <v>548</v>
      </c>
      <c r="R144" s="66">
        <v>1</v>
      </c>
      <c r="S144" s="66">
        <v>1</v>
      </c>
      <c r="T144" s="66">
        <v>0</v>
      </c>
      <c r="U144" s="66">
        <v>0</v>
      </c>
      <c r="V144" s="66">
        <v>0</v>
      </c>
      <c r="W144" s="66">
        <v>0</v>
      </c>
      <c r="X144" s="66">
        <v>1</v>
      </c>
      <c r="Y144" s="66">
        <v>0</v>
      </c>
      <c r="Z144" s="66">
        <v>0</v>
      </c>
      <c r="AA144" s="66">
        <v>0</v>
      </c>
      <c r="AC144" s="244"/>
    </row>
    <row r="145" spans="1:29" ht="13.5" customHeight="1">
      <c r="A145" s="244"/>
      <c r="B145" s="3" t="s">
        <v>102</v>
      </c>
      <c r="C145" s="132" t="s">
        <v>414</v>
      </c>
      <c r="D145" s="133">
        <v>2</v>
      </c>
      <c r="E145" s="133">
        <v>1</v>
      </c>
      <c r="F145" s="133">
        <v>0</v>
      </c>
      <c r="G145" s="133">
        <v>0</v>
      </c>
      <c r="H145" s="133">
        <v>0</v>
      </c>
      <c r="I145" s="133">
        <v>1</v>
      </c>
      <c r="J145" s="133">
        <v>0</v>
      </c>
      <c r="K145" s="133">
        <v>1</v>
      </c>
      <c r="L145" s="133">
        <v>0</v>
      </c>
      <c r="M145" s="133">
        <v>0</v>
      </c>
      <c r="O145" s="244"/>
      <c r="P145" s="3" t="s">
        <v>104</v>
      </c>
      <c r="Q145" s="132" t="s">
        <v>231</v>
      </c>
      <c r="R145" s="66">
        <v>1</v>
      </c>
      <c r="S145" s="66">
        <v>0</v>
      </c>
      <c r="T145" s="66">
        <v>0</v>
      </c>
      <c r="U145" s="66">
        <v>0</v>
      </c>
      <c r="V145" s="66">
        <v>1</v>
      </c>
      <c r="W145" s="66">
        <v>1</v>
      </c>
      <c r="X145" s="66">
        <v>0</v>
      </c>
      <c r="Y145" s="66">
        <v>1</v>
      </c>
      <c r="Z145" s="66">
        <v>0</v>
      </c>
      <c r="AA145" s="66">
        <v>0</v>
      </c>
      <c r="AC145" s="244"/>
    </row>
    <row r="146" spans="1:29" ht="13.5" customHeight="1">
      <c r="A146" s="244"/>
      <c r="B146" s="3"/>
      <c r="C146" s="4"/>
      <c r="O146" s="244"/>
      <c r="P146" s="3"/>
      <c r="Q146" s="1"/>
      <c r="AC146" s="244"/>
    </row>
    <row r="147" spans="1:29" ht="13.5" customHeight="1">
      <c r="A147" s="244"/>
      <c r="B147" s="3"/>
      <c r="C147" s="1" t="s">
        <v>45</v>
      </c>
      <c r="D147" s="1" t="s">
        <v>48</v>
      </c>
      <c r="E147" s="1" t="s">
        <v>49</v>
      </c>
      <c r="F147" s="1" t="s">
        <v>5</v>
      </c>
      <c r="G147" s="1" t="s">
        <v>7</v>
      </c>
      <c r="H147" s="1" t="s">
        <v>9</v>
      </c>
      <c r="I147" s="1" t="s">
        <v>13</v>
      </c>
      <c r="J147" s="1" t="s">
        <v>46</v>
      </c>
      <c r="K147" s="1" t="s">
        <v>47</v>
      </c>
      <c r="L147" s="1" t="s">
        <v>52</v>
      </c>
      <c r="O147" s="244"/>
      <c r="P147" s="3"/>
      <c r="Q147" s="1" t="s">
        <v>45</v>
      </c>
      <c r="R147" s="1" t="s">
        <v>48</v>
      </c>
      <c r="S147" s="1" t="s">
        <v>49</v>
      </c>
      <c r="T147" s="1" t="s">
        <v>5</v>
      </c>
      <c r="U147" s="1" t="s">
        <v>7</v>
      </c>
      <c r="V147" s="1" t="s">
        <v>9</v>
      </c>
      <c r="W147" s="1" t="s">
        <v>13</v>
      </c>
      <c r="X147" s="1" t="s">
        <v>46</v>
      </c>
      <c r="Y147" s="1" t="s">
        <v>47</v>
      </c>
      <c r="Z147" s="1" t="s">
        <v>52</v>
      </c>
      <c r="AC147" s="244"/>
    </row>
    <row r="148" spans="1:29" ht="13.5" customHeight="1">
      <c r="A148" s="244"/>
      <c r="B148" s="3"/>
      <c r="C148" s="4" t="s">
        <v>120</v>
      </c>
      <c r="D148" s="133">
        <v>3</v>
      </c>
      <c r="E148" s="133">
        <v>30</v>
      </c>
      <c r="F148" s="133">
        <v>10</v>
      </c>
      <c r="G148" s="133">
        <v>1</v>
      </c>
      <c r="H148" s="133">
        <v>0</v>
      </c>
      <c r="I148" s="133">
        <v>2</v>
      </c>
      <c r="J148" s="133">
        <v>0</v>
      </c>
      <c r="K148" s="133">
        <v>0</v>
      </c>
      <c r="L148" s="133">
        <v>0</v>
      </c>
      <c r="M148" s="1"/>
      <c r="O148" s="244"/>
      <c r="Q148" s="4" t="s">
        <v>166</v>
      </c>
      <c r="R148" s="66">
        <v>5</v>
      </c>
      <c r="S148" s="66">
        <v>66</v>
      </c>
      <c r="T148" s="66">
        <v>21</v>
      </c>
      <c r="U148" s="66">
        <v>4</v>
      </c>
      <c r="V148" s="66">
        <v>2</v>
      </c>
      <c r="W148" s="66">
        <v>0</v>
      </c>
      <c r="X148" s="66">
        <v>2</v>
      </c>
      <c r="Y148" s="66">
        <v>2</v>
      </c>
      <c r="Z148" s="66">
        <v>0</v>
      </c>
      <c r="AC148" s="244"/>
    </row>
    <row r="149" spans="1:29" ht="13.5" customHeight="1">
      <c r="A149" s="244"/>
      <c r="B149" s="3"/>
      <c r="C149" s="4"/>
      <c r="O149" s="244"/>
      <c r="AC149" s="244"/>
    </row>
    <row r="150" spans="1:29" ht="9" customHeight="1" thickBot="1">
      <c r="A150" s="244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</row>
    <row r="151" spans="2:23" ht="14.25" thickBot="1">
      <c r="B151" t="s">
        <v>62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198"/>
      <c r="U151" s="241" t="s">
        <v>513</v>
      </c>
      <c r="V151" s="242"/>
      <c r="W151" s="243"/>
    </row>
    <row r="152" spans="2:23" ht="13.5">
      <c r="B152" s="56" t="s">
        <v>14</v>
      </c>
      <c r="C152" s="13" t="s">
        <v>35</v>
      </c>
      <c r="D152" s="13" t="s">
        <v>55</v>
      </c>
      <c r="E152" s="13" t="s">
        <v>5</v>
      </c>
      <c r="F152" s="13" t="s">
        <v>6</v>
      </c>
      <c r="G152" s="13" t="s">
        <v>7</v>
      </c>
      <c r="H152" s="13" t="s">
        <v>8</v>
      </c>
      <c r="I152" s="13" t="s">
        <v>11</v>
      </c>
      <c r="J152" s="13" t="s">
        <v>9</v>
      </c>
      <c r="K152" s="13" t="s">
        <v>13</v>
      </c>
      <c r="L152" s="13" t="s">
        <v>10</v>
      </c>
      <c r="M152" s="27" t="s">
        <v>12</v>
      </c>
      <c r="N152" s="13" t="s">
        <v>63</v>
      </c>
      <c r="O152" s="203"/>
      <c r="P152" s="204"/>
      <c r="Q152" s="13" t="s">
        <v>36</v>
      </c>
      <c r="R152" s="13" t="s">
        <v>39</v>
      </c>
      <c r="S152" s="13" t="s">
        <v>40</v>
      </c>
      <c r="T152" s="194" t="s">
        <v>2</v>
      </c>
      <c r="U152" s="174" t="s">
        <v>6</v>
      </c>
      <c r="V152" s="27" t="s">
        <v>7</v>
      </c>
      <c r="W152" s="28" t="s">
        <v>36</v>
      </c>
    </row>
    <row r="153" spans="2:23" ht="13.5">
      <c r="B153" s="15">
        <v>1</v>
      </c>
      <c r="C153" s="16" t="s">
        <v>15</v>
      </c>
      <c r="D153" s="17">
        <v>6</v>
      </c>
      <c r="E153" s="17">
        <f>R41+R17+R68+R94+R143+R120</f>
        <v>8</v>
      </c>
      <c r="F153" s="17">
        <f aca="true" t="shared" si="0" ref="F153:N153">S41+S17+S68+S94+S143+S120</f>
        <v>8</v>
      </c>
      <c r="G153" s="17">
        <f t="shared" si="0"/>
        <v>0</v>
      </c>
      <c r="H153" s="17">
        <f t="shared" si="0"/>
        <v>0</v>
      </c>
      <c r="I153" s="17">
        <f t="shared" si="0"/>
        <v>0</v>
      </c>
      <c r="J153" s="17">
        <f t="shared" si="0"/>
        <v>0</v>
      </c>
      <c r="K153" s="17">
        <f t="shared" si="0"/>
        <v>2</v>
      </c>
      <c r="L153" s="17">
        <f t="shared" si="0"/>
        <v>0</v>
      </c>
      <c r="M153" s="17">
        <f t="shared" si="0"/>
        <v>1</v>
      </c>
      <c r="N153" s="17">
        <f t="shared" si="0"/>
        <v>0</v>
      </c>
      <c r="O153" s="205"/>
      <c r="P153" s="206"/>
      <c r="Q153" s="18">
        <f>G153/F153</f>
        <v>0</v>
      </c>
      <c r="R153" s="17">
        <v>0</v>
      </c>
      <c r="S153" s="17">
        <v>0</v>
      </c>
      <c r="T153" s="200">
        <v>0</v>
      </c>
      <c r="U153" s="102">
        <v>1</v>
      </c>
      <c r="V153" s="199">
        <v>0</v>
      </c>
      <c r="W153" s="29">
        <f>V153/U153</f>
        <v>0</v>
      </c>
    </row>
    <row r="154" spans="2:23" ht="13.5">
      <c r="B154" s="15">
        <v>2</v>
      </c>
      <c r="C154" s="16" t="s">
        <v>16</v>
      </c>
      <c r="D154" s="17">
        <v>6</v>
      </c>
      <c r="E154" s="17">
        <f>D44+D20+D71+D99+D121+D145</f>
        <v>10</v>
      </c>
      <c r="F154" s="17">
        <f aca="true" t="shared" si="1" ref="F154:N154">E44+E20+E71+E99+E121+E145</f>
        <v>9</v>
      </c>
      <c r="G154" s="17">
        <f t="shared" si="1"/>
        <v>2</v>
      </c>
      <c r="H154" s="17">
        <f t="shared" si="1"/>
        <v>2</v>
      </c>
      <c r="I154" s="17">
        <f t="shared" si="1"/>
        <v>1</v>
      </c>
      <c r="J154" s="17">
        <f t="shared" si="1"/>
        <v>1</v>
      </c>
      <c r="K154" s="17">
        <f t="shared" si="1"/>
        <v>0</v>
      </c>
      <c r="L154" s="17">
        <f t="shared" si="1"/>
        <v>1</v>
      </c>
      <c r="M154" s="17">
        <f t="shared" si="1"/>
        <v>0</v>
      </c>
      <c r="N154" s="17">
        <f t="shared" si="1"/>
        <v>0</v>
      </c>
      <c r="O154" s="205"/>
      <c r="P154" s="206"/>
      <c r="Q154" s="18">
        <f aca="true" t="shared" si="2" ref="Q154:Q175">G154/F154</f>
        <v>0.2222222222222222</v>
      </c>
      <c r="R154" s="17">
        <v>0</v>
      </c>
      <c r="S154" s="17">
        <v>0</v>
      </c>
      <c r="T154" s="200">
        <v>1</v>
      </c>
      <c r="U154" s="102">
        <v>7</v>
      </c>
      <c r="V154" s="199">
        <v>2</v>
      </c>
      <c r="W154" s="29">
        <f aca="true" t="shared" si="3" ref="W154:W175">V154/U154</f>
        <v>0.2857142857142857</v>
      </c>
    </row>
    <row r="155" spans="2:23" ht="13.5">
      <c r="B155" s="15">
        <v>3</v>
      </c>
      <c r="C155" s="16" t="s">
        <v>31</v>
      </c>
      <c r="D155" s="17">
        <v>5</v>
      </c>
      <c r="E155" s="17">
        <f>R40+R15+R69+R93+R142+R119</f>
        <v>9</v>
      </c>
      <c r="F155" s="17">
        <f aca="true" t="shared" si="4" ref="F155:N155">S40+S15+S69+S93+S142+S119</f>
        <v>8</v>
      </c>
      <c r="G155" s="17">
        <f t="shared" si="4"/>
        <v>1</v>
      </c>
      <c r="H155" s="17">
        <f t="shared" si="4"/>
        <v>1</v>
      </c>
      <c r="I155" s="17">
        <f t="shared" si="4"/>
        <v>0</v>
      </c>
      <c r="J155" s="17">
        <f t="shared" si="4"/>
        <v>1</v>
      </c>
      <c r="K155" s="17">
        <f t="shared" si="4"/>
        <v>2</v>
      </c>
      <c r="L155" s="17">
        <f t="shared" si="4"/>
        <v>1</v>
      </c>
      <c r="M155" s="17">
        <f t="shared" si="4"/>
        <v>1</v>
      </c>
      <c r="N155" s="17">
        <f t="shared" si="4"/>
        <v>0</v>
      </c>
      <c r="O155" s="205"/>
      <c r="P155" s="206"/>
      <c r="Q155" s="18">
        <f t="shared" si="2"/>
        <v>0.125</v>
      </c>
      <c r="R155" s="17">
        <v>0</v>
      </c>
      <c r="S155" s="17">
        <v>0</v>
      </c>
      <c r="T155" s="200">
        <v>1</v>
      </c>
      <c r="U155" s="102">
        <v>1</v>
      </c>
      <c r="V155" s="199">
        <v>1</v>
      </c>
      <c r="W155" s="29">
        <f t="shared" si="3"/>
        <v>1</v>
      </c>
    </row>
    <row r="156" spans="2:23" ht="13.5">
      <c r="B156" s="15">
        <v>4</v>
      </c>
      <c r="C156" s="16" t="s">
        <v>17</v>
      </c>
      <c r="D156" s="17">
        <v>6</v>
      </c>
      <c r="E156" s="17">
        <f>R35+R10+R62+R87+R136+R113</f>
        <v>13</v>
      </c>
      <c r="F156" s="17">
        <f aca="true" t="shared" si="5" ref="F156:N156">S35+S10+S62+S87+S136+S113</f>
        <v>12</v>
      </c>
      <c r="G156" s="17">
        <f t="shared" si="5"/>
        <v>2</v>
      </c>
      <c r="H156" s="17">
        <f t="shared" si="5"/>
        <v>1</v>
      </c>
      <c r="I156" s="17">
        <f t="shared" si="5"/>
        <v>1</v>
      </c>
      <c r="J156" s="17">
        <f t="shared" si="5"/>
        <v>1</v>
      </c>
      <c r="K156" s="17">
        <f t="shared" si="5"/>
        <v>3</v>
      </c>
      <c r="L156" s="17">
        <f t="shared" si="5"/>
        <v>0</v>
      </c>
      <c r="M156" s="17">
        <f t="shared" si="5"/>
        <v>1</v>
      </c>
      <c r="N156" s="17">
        <f t="shared" si="5"/>
        <v>0</v>
      </c>
      <c r="O156" s="205"/>
      <c r="P156" s="206"/>
      <c r="Q156" s="18">
        <f t="shared" si="2"/>
        <v>0.16666666666666666</v>
      </c>
      <c r="R156" s="17">
        <v>0</v>
      </c>
      <c r="S156" s="17">
        <v>0</v>
      </c>
      <c r="T156" s="200">
        <v>0</v>
      </c>
      <c r="U156" s="102">
        <v>1</v>
      </c>
      <c r="V156" s="199">
        <v>0</v>
      </c>
      <c r="W156" s="29">
        <f t="shared" si="3"/>
        <v>0</v>
      </c>
    </row>
    <row r="157" spans="2:23" ht="13.5">
      <c r="B157" s="15">
        <v>5</v>
      </c>
      <c r="C157" s="16" t="s">
        <v>32</v>
      </c>
      <c r="D157" s="17">
        <v>4</v>
      </c>
      <c r="E157" s="17">
        <f>D37+D12+D72+D95</f>
        <v>6</v>
      </c>
      <c r="F157" s="17">
        <f aca="true" t="shared" si="6" ref="F157:N157">E37+E12+E72+E95</f>
        <v>5</v>
      </c>
      <c r="G157" s="17">
        <f t="shared" si="6"/>
        <v>1</v>
      </c>
      <c r="H157" s="17">
        <f t="shared" si="6"/>
        <v>0</v>
      </c>
      <c r="I157" s="17">
        <f t="shared" si="6"/>
        <v>2</v>
      </c>
      <c r="J157" s="17">
        <f t="shared" si="6"/>
        <v>1</v>
      </c>
      <c r="K157" s="17">
        <f t="shared" si="6"/>
        <v>1</v>
      </c>
      <c r="L157" s="17">
        <f t="shared" si="6"/>
        <v>0</v>
      </c>
      <c r="M157" s="17">
        <f t="shared" si="6"/>
        <v>0</v>
      </c>
      <c r="N157" s="17">
        <f t="shared" si="6"/>
        <v>0</v>
      </c>
      <c r="O157" s="205"/>
      <c r="P157" s="206"/>
      <c r="Q157" s="18">
        <f t="shared" si="2"/>
        <v>0.2</v>
      </c>
      <c r="R157" s="17">
        <v>0</v>
      </c>
      <c r="S157" s="17">
        <v>0</v>
      </c>
      <c r="T157" s="200">
        <v>1</v>
      </c>
      <c r="U157" s="102">
        <v>1</v>
      </c>
      <c r="V157" s="199">
        <v>0</v>
      </c>
      <c r="W157" s="29">
        <f t="shared" si="3"/>
        <v>0</v>
      </c>
    </row>
    <row r="158" spans="2:23" ht="13.5">
      <c r="B158" s="15">
        <v>6</v>
      </c>
      <c r="C158" s="16" t="s">
        <v>77</v>
      </c>
      <c r="D158" s="17">
        <v>6</v>
      </c>
      <c r="E158" s="17">
        <f>R37+R12+R66+R90+R138+R118</f>
        <v>11</v>
      </c>
      <c r="F158" s="17">
        <f aca="true" t="shared" si="7" ref="F158:N158">S37+S12+S66+S90+S138+S118</f>
        <v>9</v>
      </c>
      <c r="G158" s="17">
        <f t="shared" si="7"/>
        <v>0</v>
      </c>
      <c r="H158" s="17">
        <f t="shared" si="7"/>
        <v>0</v>
      </c>
      <c r="I158" s="17">
        <f t="shared" si="7"/>
        <v>1</v>
      </c>
      <c r="J158" s="17">
        <f t="shared" si="7"/>
        <v>2</v>
      </c>
      <c r="K158" s="17">
        <f t="shared" si="7"/>
        <v>0</v>
      </c>
      <c r="L158" s="17">
        <f t="shared" si="7"/>
        <v>1</v>
      </c>
      <c r="M158" s="17">
        <f t="shared" si="7"/>
        <v>4</v>
      </c>
      <c r="N158" s="17">
        <f t="shared" si="7"/>
        <v>0</v>
      </c>
      <c r="O158" s="205"/>
      <c r="P158" s="206"/>
      <c r="Q158" s="18">
        <f t="shared" si="2"/>
        <v>0</v>
      </c>
      <c r="R158" s="17">
        <v>0</v>
      </c>
      <c r="S158" s="17">
        <v>0</v>
      </c>
      <c r="T158" s="200">
        <v>0</v>
      </c>
      <c r="U158" s="102">
        <v>6</v>
      </c>
      <c r="V158" s="199">
        <v>0</v>
      </c>
      <c r="W158" s="29">
        <f t="shared" si="3"/>
        <v>0</v>
      </c>
    </row>
    <row r="159" spans="2:23" ht="13.5">
      <c r="B159" s="15">
        <v>7</v>
      </c>
      <c r="C159" s="16" t="s">
        <v>19</v>
      </c>
      <c r="D159" s="17">
        <v>5</v>
      </c>
      <c r="E159" s="17">
        <f>D40+D16+D66+D97+D141</f>
        <v>8</v>
      </c>
      <c r="F159" s="17">
        <f aca="true" t="shared" si="8" ref="F159:N159">E40+E16+E66+E97+E141</f>
        <v>8</v>
      </c>
      <c r="G159" s="17">
        <f t="shared" si="8"/>
        <v>0</v>
      </c>
      <c r="H159" s="17">
        <f t="shared" si="8"/>
        <v>0</v>
      </c>
      <c r="I159" s="17">
        <f t="shared" si="8"/>
        <v>2</v>
      </c>
      <c r="J159" s="17">
        <f t="shared" si="8"/>
        <v>0</v>
      </c>
      <c r="K159" s="17">
        <f t="shared" si="8"/>
        <v>3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205"/>
      <c r="P159" s="206"/>
      <c r="Q159" s="18">
        <f t="shared" si="2"/>
        <v>0</v>
      </c>
      <c r="R159" s="17">
        <v>0</v>
      </c>
      <c r="S159" s="17">
        <v>0</v>
      </c>
      <c r="T159" s="200">
        <v>0</v>
      </c>
      <c r="U159" s="102">
        <v>6</v>
      </c>
      <c r="V159" s="199">
        <v>0</v>
      </c>
      <c r="W159" s="29">
        <f t="shared" si="3"/>
        <v>0</v>
      </c>
    </row>
    <row r="160" spans="2:23" ht="13.5">
      <c r="B160" s="15">
        <v>8</v>
      </c>
      <c r="C160" s="16" t="s">
        <v>34</v>
      </c>
      <c r="D160" s="17">
        <v>6</v>
      </c>
      <c r="E160" s="17">
        <f>D38+D18+D69+D93+D117+D140</f>
        <v>12</v>
      </c>
      <c r="F160" s="17">
        <f aca="true" t="shared" si="9" ref="F160:N160">E38+E18+E69+E93+E117+E140</f>
        <v>9</v>
      </c>
      <c r="G160" s="17">
        <f t="shared" si="9"/>
        <v>3</v>
      </c>
      <c r="H160" s="17">
        <f t="shared" si="9"/>
        <v>3</v>
      </c>
      <c r="I160" s="17">
        <f t="shared" si="9"/>
        <v>4</v>
      </c>
      <c r="J160" s="17">
        <f t="shared" si="9"/>
        <v>3</v>
      </c>
      <c r="K160" s="17">
        <f t="shared" si="9"/>
        <v>2</v>
      </c>
      <c r="L160" s="17">
        <f t="shared" si="9"/>
        <v>3</v>
      </c>
      <c r="M160" s="17">
        <f t="shared" si="9"/>
        <v>0</v>
      </c>
      <c r="N160" s="17">
        <f t="shared" si="9"/>
        <v>0</v>
      </c>
      <c r="O160" s="205"/>
      <c r="P160" s="206"/>
      <c r="Q160" s="18">
        <f t="shared" si="2"/>
        <v>0.3333333333333333</v>
      </c>
      <c r="R160" s="17">
        <v>0</v>
      </c>
      <c r="S160" s="17">
        <v>0</v>
      </c>
      <c r="T160" s="200">
        <v>0</v>
      </c>
      <c r="U160" s="102">
        <v>8</v>
      </c>
      <c r="V160" s="199">
        <v>3</v>
      </c>
      <c r="W160" s="29">
        <f t="shared" si="3"/>
        <v>0.375</v>
      </c>
    </row>
    <row r="161" spans="2:23" ht="13.5">
      <c r="B161" s="15">
        <v>9</v>
      </c>
      <c r="C161" s="16" t="s">
        <v>29</v>
      </c>
      <c r="D161" s="17">
        <v>5</v>
      </c>
      <c r="E161" s="17">
        <f>R16+R67+R92+R141+R116</f>
        <v>8</v>
      </c>
      <c r="F161" s="17">
        <f aca="true" t="shared" si="10" ref="F161:N161">S16+S67+S92+S141+S116</f>
        <v>8</v>
      </c>
      <c r="G161" s="17">
        <f t="shared" si="10"/>
        <v>2</v>
      </c>
      <c r="H161" s="17">
        <f t="shared" si="10"/>
        <v>2</v>
      </c>
      <c r="I161" s="17">
        <f t="shared" si="10"/>
        <v>2</v>
      </c>
      <c r="J161" s="17">
        <f t="shared" si="10"/>
        <v>0</v>
      </c>
      <c r="K161" s="17">
        <f t="shared" si="10"/>
        <v>2</v>
      </c>
      <c r="L161" s="17">
        <f t="shared" si="10"/>
        <v>3</v>
      </c>
      <c r="M161" s="17">
        <f t="shared" si="10"/>
        <v>2</v>
      </c>
      <c r="N161" s="17">
        <f t="shared" si="10"/>
        <v>0</v>
      </c>
      <c r="O161" s="205"/>
      <c r="P161" s="206"/>
      <c r="Q161" s="18">
        <f t="shared" si="2"/>
        <v>0.25</v>
      </c>
      <c r="R161" s="17">
        <v>0</v>
      </c>
      <c r="S161" s="17">
        <v>0</v>
      </c>
      <c r="T161" s="200">
        <v>1</v>
      </c>
      <c r="U161" s="102">
        <v>2</v>
      </c>
      <c r="V161" s="199">
        <v>1</v>
      </c>
      <c r="W161" s="29">
        <f t="shared" si="3"/>
        <v>0.5</v>
      </c>
    </row>
    <row r="162" spans="2:23" ht="13.5">
      <c r="B162" s="15">
        <v>10</v>
      </c>
      <c r="C162" s="16" t="s">
        <v>20</v>
      </c>
      <c r="D162" s="17">
        <v>6</v>
      </c>
      <c r="E162" s="17">
        <f>D36+D11+D62+D89+D113+D136</f>
        <v>15</v>
      </c>
      <c r="F162" s="17">
        <f aca="true" t="shared" si="11" ref="F162:N162">E36+E11+E62+E89+E113+E136</f>
        <v>15</v>
      </c>
      <c r="G162" s="17">
        <f t="shared" si="11"/>
        <v>6</v>
      </c>
      <c r="H162" s="17">
        <f t="shared" si="11"/>
        <v>0</v>
      </c>
      <c r="I162" s="17">
        <f t="shared" si="11"/>
        <v>6</v>
      </c>
      <c r="J162" s="17">
        <f t="shared" si="11"/>
        <v>0</v>
      </c>
      <c r="K162" s="17">
        <f t="shared" si="11"/>
        <v>0</v>
      </c>
      <c r="L162" s="17">
        <f t="shared" si="11"/>
        <v>4</v>
      </c>
      <c r="M162" s="17">
        <f t="shared" si="11"/>
        <v>0</v>
      </c>
      <c r="N162" s="17">
        <f t="shared" si="11"/>
        <v>0</v>
      </c>
      <c r="O162" s="205"/>
      <c r="P162" s="206"/>
      <c r="Q162" s="18">
        <f t="shared" si="2"/>
        <v>0.4</v>
      </c>
      <c r="R162" s="17">
        <v>0</v>
      </c>
      <c r="S162" s="17">
        <v>1</v>
      </c>
      <c r="T162" s="200">
        <v>0</v>
      </c>
      <c r="U162" s="102">
        <v>4</v>
      </c>
      <c r="V162" s="199">
        <v>1</v>
      </c>
      <c r="W162" s="29">
        <f t="shared" si="3"/>
        <v>0.25</v>
      </c>
    </row>
    <row r="163" spans="2:23" ht="13.5">
      <c r="B163" s="15">
        <v>12</v>
      </c>
      <c r="C163" s="16" t="s">
        <v>22</v>
      </c>
      <c r="D163" s="17">
        <v>6</v>
      </c>
      <c r="E163" s="17">
        <f>D45+D13+D63+D90+D114+D137</f>
        <v>12</v>
      </c>
      <c r="F163" s="17">
        <f aca="true" t="shared" si="12" ref="F163:N163">E45+E13+E63+E90+E114+E137</f>
        <v>6</v>
      </c>
      <c r="G163" s="17">
        <f t="shared" si="12"/>
        <v>2</v>
      </c>
      <c r="H163" s="17">
        <f t="shared" si="12"/>
        <v>1</v>
      </c>
      <c r="I163" s="17">
        <f t="shared" si="12"/>
        <v>6</v>
      </c>
      <c r="J163" s="17">
        <f t="shared" si="12"/>
        <v>5</v>
      </c>
      <c r="K163" s="17">
        <f t="shared" si="12"/>
        <v>0</v>
      </c>
      <c r="L163" s="17">
        <f t="shared" si="12"/>
        <v>3</v>
      </c>
      <c r="M163" s="17">
        <f t="shared" si="12"/>
        <v>0</v>
      </c>
      <c r="N163" s="17">
        <f t="shared" si="12"/>
        <v>1</v>
      </c>
      <c r="O163" s="205"/>
      <c r="P163" s="206"/>
      <c r="Q163" s="18">
        <f t="shared" si="2"/>
        <v>0.3333333333333333</v>
      </c>
      <c r="R163" s="17">
        <v>0</v>
      </c>
      <c r="S163" s="17">
        <v>0</v>
      </c>
      <c r="T163" s="200">
        <v>1</v>
      </c>
      <c r="U163" s="102">
        <v>2</v>
      </c>
      <c r="V163" s="199">
        <v>0</v>
      </c>
      <c r="W163" s="29">
        <f t="shared" si="3"/>
        <v>0</v>
      </c>
    </row>
    <row r="164" spans="2:23" ht="13.5">
      <c r="B164" s="15">
        <v>13</v>
      </c>
      <c r="C164" s="16" t="s">
        <v>23</v>
      </c>
      <c r="D164" s="17">
        <v>6</v>
      </c>
      <c r="E164" s="17">
        <f>D46+D14+D64+D91+D115+D138</f>
        <v>14</v>
      </c>
      <c r="F164" s="17">
        <f aca="true" t="shared" si="13" ref="F164:N164">E46+E14+E64+E91+E115+E138</f>
        <v>11</v>
      </c>
      <c r="G164" s="17">
        <f t="shared" si="13"/>
        <v>4</v>
      </c>
      <c r="H164" s="17">
        <f t="shared" si="13"/>
        <v>5</v>
      </c>
      <c r="I164" s="17">
        <f t="shared" si="13"/>
        <v>5</v>
      </c>
      <c r="J164" s="17">
        <f t="shared" si="13"/>
        <v>3</v>
      </c>
      <c r="K164" s="17">
        <f t="shared" si="13"/>
        <v>2</v>
      </c>
      <c r="L164" s="17">
        <f t="shared" si="13"/>
        <v>1</v>
      </c>
      <c r="M164" s="17">
        <f t="shared" si="13"/>
        <v>1</v>
      </c>
      <c r="N164" s="17">
        <f t="shared" si="13"/>
        <v>0</v>
      </c>
      <c r="O164" s="205"/>
      <c r="P164" s="206"/>
      <c r="Q164" s="18">
        <f t="shared" si="2"/>
        <v>0.36363636363636365</v>
      </c>
      <c r="R164" s="17">
        <v>0</v>
      </c>
      <c r="S164" s="17">
        <v>0</v>
      </c>
      <c r="T164" s="200">
        <v>0</v>
      </c>
      <c r="U164" s="102">
        <v>9</v>
      </c>
      <c r="V164" s="199">
        <v>4</v>
      </c>
      <c r="W164" s="29">
        <f t="shared" si="3"/>
        <v>0.4444444444444444</v>
      </c>
    </row>
    <row r="165" spans="2:23" ht="13.5">
      <c r="B165" s="15">
        <v>14</v>
      </c>
      <c r="C165" s="16" t="s">
        <v>24</v>
      </c>
      <c r="D165" s="17">
        <v>6</v>
      </c>
      <c r="E165" s="17">
        <f>R38+R13+R65+R91+R139+R115</f>
        <v>11</v>
      </c>
      <c r="F165" s="17">
        <f aca="true" t="shared" si="14" ref="F165:N165">S38+S13+S65+S91+S139+S115</f>
        <v>11</v>
      </c>
      <c r="G165" s="17">
        <f t="shared" si="14"/>
        <v>2</v>
      </c>
      <c r="H165" s="17">
        <f t="shared" si="14"/>
        <v>2</v>
      </c>
      <c r="I165" s="17">
        <f t="shared" si="14"/>
        <v>0</v>
      </c>
      <c r="J165" s="17">
        <f t="shared" si="14"/>
        <v>0</v>
      </c>
      <c r="K165" s="17">
        <f t="shared" si="14"/>
        <v>7</v>
      </c>
      <c r="L165" s="17">
        <f t="shared" si="14"/>
        <v>0</v>
      </c>
      <c r="M165" s="17">
        <f t="shared" si="14"/>
        <v>3</v>
      </c>
      <c r="N165" s="17">
        <f t="shared" si="14"/>
        <v>0</v>
      </c>
      <c r="O165" s="205"/>
      <c r="P165" s="206"/>
      <c r="Q165" s="18">
        <f t="shared" si="2"/>
        <v>0.18181818181818182</v>
      </c>
      <c r="R165" s="17">
        <v>0</v>
      </c>
      <c r="S165" s="17">
        <v>0</v>
      </c>
      <c r="T165" s="200">
        <v>1</v>
      </c>
      <c r="U165" s="102">
        <v>8</v>
      </c>
      <c r="V165" s="199">
        <v>2</v>
      </c>
      <c r="W165" s="29">
        <f t="shared" si="3"/>
        <v>0.25</v>
      </c>
    </row>
    <row r="166" spans="2:23" ht="13.5">
      <c r="B166" s="15">
        <v>15</v>
      </c>
      <c r="C166" s="16" t="s">
        <v>25</v>
      </c>
      <c r="D166" s="17">
        <v>6</v>
      </c>
      <c r="E166" s="17">
        <f>D42+D21+D68+D94+D118+D143</f>
        <v>8</v>
      </c>
      <c r="F166" s="17">
        <f aca="true" t="shared" si="15" ref="F166:N166">E42+E21+E68+E94+E118+E143</f>
        <v>5</v>
      </c>
      <c r="G166" s="17">
        <f t="shared" si="15"/>
        <v>2</v>
      </c>
      <c r="H166" s="17">
        <f t="shared" si="15"/>
        <v>4</v>
      </c>
      <c r="I166" s="17">
        <f t="shared" si="15"/>
        <v>5</v>
      </c>
      <c r="J166" s="17">
        <f t="shared" si="15"/>
        <v>3</v>
      </c>
      <c r="K166" s="17">
        <f t="shared" si="15"/>
        <v>0</v>
      </c>
      <c r="L166" s="17">
        <f t="shared" si="15"/>
        <v>3</v>
      </c>
      <c r="M166" s="17">
        <f t="shared" si="15"/>
        <v>0</v>
      </c>
      <c r="N166" s="17">
        <f t="shared" si="15"/>
        <v>0</v>
      </c>
      <c r="O166" s="205"/>
      <c r="P166" s="206"/>
      <c r="Q166" s="18">
        <f t="shared" si="2"/>
        <v>0.4</v>
      </c>
      <c r="R166" s="17">
        <v>0</v>
      </c>
      <c r="S166" s="17">
        <v>0</v>
      </c>
      <c r="T166" s="200">
        <v>1</v>
      </c>
      <c r="U166" s="102">
        <v>3</v>
      </c>
      <c r="V166" s="199">
        <v>2</v>
      </c>
      <c r="W166" s="29">
        <f t="shared" si="3"/>
        <v>0.6666666666666666</v>
      </c>
    </row>
    <row r="167" spans="2:23" ht="13.5">
      <c r="B167" s="15">
        <v>16</v>
      </c>
      <c r="C167" s="16" t="s">
        <v>26</v>
      </c>
      <c r="D167" s="17">
        <v>6</v>
      </c>
      <c r="E167" s="17">
        <f>D39+D15+D65+D92+D116+D139</f>
        <v>15</v>
      </c>
      <c r="F167" s="17">
        <f aca="true" t="shared" si="16" ref="F167:N167">E39+E15+E65+E92+E116+E139</f>
        <v>12</v>
      </c>
      <c r="G167" s="17">
        <f t="shared" si="16"/>
        <v>8</v>
      </c>
      <c r="H167" s="17">
        <f t="shared" si="16"/>
        <v>9</v>
      </c>
      <c r="I167" s="17">
        <f t="shared" si="16"/>
        <v>5</v>
      </c>
      <c r="J167" s="17">
        <f t="shared" si="16"/>
        <v>2</v>
      </c>
      <c r="K167" s="17">
        <f t="shared" si="16"/>
        <v>0</v>
      </c>
      <c r="L167" s="17">
        <f t="shared" si="16"/>
        <v>5</v>
      </c>
      <c r="M167" s="17">
        <f t="shared" si="16"/>
        <v>1</v>
      </c>
      <c r="N167" s="17">
        <f t="shared" si="16"/>
        <v>0</v>
      </c>
      <c r="O167" s="205"/>
      <c r="P167" s="206"/>
      <c r="Q167" s="18">
        <f t="shared" si="2"/>
        <v>0.6666666666666666</v>
      </c>
      <c r="R167" s="17">
        <v>0</v>
      </c>
      <c r="S167" s="17">
        <v>1</v>
      </c>
      <c r="T167" s="200">
        <v>4</v>
      </c>
      <c r="U167" s="102">
        <v>8</v>
      </c>
      <c r="V167" s="199">
        <v>7</v>
      </c>
      <c r="W167" s="29">
        <f t="shared" si="3"/>
        <v>0.875</v>
      </c>
    </row>
    <row r="168" spans="2:23" ht="13.5">
      <c r="B168" s="15">
        <v>17</v>
      </c>
      <c r="C168" s="16" t="s">
        <v>27</v>
      </c>
      <c r="D168" s="17">
        <v>6</v>
      </c>
      <c r="E168" s="17">
        <f>D43+D19+D70+D98+D120+D144</f>
        <v>12</v>
      </c>
      <c r="F168" s="17">
        <f aca="true" t="shared" si="17" ref="F168:N168">E43+E19+E70+E98+E120+E144</f>
        <v>11</v>
      </c>
      <c r="G168" s="17">
        <f t="shared" si="17"/>
        <v>4</v>
      </c>
      <c r="H168" s="17">
        <f t="shared" si="17"/>
        <v>5</v>
      </c>
      <c r="I168" s="17">
        <f t="shared" si="17"/>
        <v>2</v>
      </c>
      <c r="J168" s="17">
        <f t="shared" si="17"/>
        <v>1</v>
      </c>
      <c r="K168" s="17">
        <f t="shared" si="17"/>
        <v>2</v>
      </c>
      <c r="L168" s="17">
        <f t="shared" si="17"/>
        <v>1</v>
      </c>
      <c r="M168" s="17">
        <f t="shared" si="17"/>
        <v>1</v>
      </c>
      <c r="N168" s="17">
        <f t="shared" si="17"/>
        <v>0</v>
      </c>
      <c r="O168" s="205"/>
      <c r="P168" s="206"/>
      <c r="Q168" s="18">
        <f t="shared" si="2"/>
        <v>0.36363636363636365</v>
      </c>
      <c r="R168" s="17">
        <v>0</v>
      </c>
      <c r="S168" s="17">
        <v>1</v>
      </c>
      <c r="T168" s="200">
        <v>1</v>
      </c>
      <c r="U168" s="102">
        <v>9</v>
      </c>
      <c r="V168" s="199">
        <v>3</v>
      </c>
      <c r="W168" s="29">
        <f t="shared" si="3"/>
        <v>0.3333333333333333</v>
      </c>
    </row>
    <row r="169" spans="2:23" ht="13.5">
      <c r="B169" s="15">
        <v>18</v>
      </c>
      <c r="C169" s="16" t="s">
        <v>225</v>
      </c>
      <c r="D169" s="17">
        <v>6</v>
      </c>
      <c r="E169" s="17">
        <f>R36+R11+R63+R88+R137+R114</f>
        <v>12</v>
      </c>
      <c r="F169" s="17">
        <f aca="true" t="shared" si="18" ref="F169:N169">S36+S11+S63+S88+S137+S114</f>
        <v>6</v>
      </c>
      <c r="G169" s="17">
        <f t="shared" si="18"/>
        <v>1</v>
      </c>
      <c r="H169" s="17">
        <f t="shared" si="18"/>
        <v>0</v>
      </c>
      <c r="I169" s="17">
        <f t="shared" si="18"/>
        <v>1</v>
      </c>
      <c r="J169" s="17">
        <f t="shared" si="18"/>
        <v>4</v>
      </c>
      <c r="K169" s="17">
        <f t="shared" si="18"/>
        <v>4</v>
      </c>
      <c r="L169" s="17">
        <f t="shared" si="18"/>
        <v>4</v>
      </c>
      <c r="M169" s="17">
        <f t="shared" si="18"/>
        <v>2</v>
      </c>
      <c r="N169" s="17">
        <f t="shared" si="18"/>
        <v>2</v>
      </c>
      <c r="O169" s="205"/>
      <c r="P169" s="206"/>
      <c r="Q169" s="18">
        <f t="shared" si="2"/>
        <v>0.16666666666666666</v>
      </c>
      <c r="R169" s="17">
        <v>0</v>
      </c>
      <c r="S169" s="17">
        <v>0</v>
      </c>
      <c r="T169" s="200">
        <v>0</v>
      </c>
      <c r="U169" s="102">
        <v>0</v>
      </c>
      <c r="V169" s="199">
        <v>0</v>
      </c>
      <c r="W169" s="29">
        <v>0</v>
      </c>
    </row>
    <row r="170" spans="2:23" ht="13.5">
      <c r="B170" s="15">
        <v>19</v>
      </c>
      <c r="C170" s="16" t="s">
        <v>28</v>
      </c>
      <c r="D170" s="17">
        <v>6</v>
      </c>
      <c r="E170" s="17">
        <f>D41+D17+D67+D96+D119+D142</f>
        <v>10</v>
      </c>
      <c r="F170" s="17">
        <f aca="true" t="shared" si="19" ref="F170:N170">E41+E17+E67+E96+E119+E142</f>
        <v>8</v>
      </c>
      <c r="G170" s="17">
        <f t="shared" si="19"/>
        <v>3</v>
      </c>
      <c r="H170" s="17">
        <f t="shared" si="19"/>
        <v>3</v>
      </c>
      <c r="I170" s="17">
        <f t="shared" si="19"/>
        <v>4</v>
      </c>
      <c r="J170" s="17">
        <f t="shared" si="19"/>
        <v>2</v>
      </c>
      <c r="K170" s="17">
        <f t="shared" si="19"/>
        <v>3</v>
      </c>
      <c r="L170" s="17">
        <f t="shared" si="19"/>
        <v>1</v>
      </c>
      <c r="M170" s="17">
        <f t="shared" si="19"/>
        <v>1</v>
      </c>
      <c r="N170" s="17">
        <f t="shared" si="19"/>
        <v>0</v>
      </c>
      <c r="O170" s="205"/>
      <c r="P170" s="206"/>
      <c r="Q170" s="18">
        <f t="shared" si="2"/>
        <v>0.375</v>
      </c>
      <c r="R170" s="17">
        <v>0</v>
      </c>
      <c r="S170" s="17">
        <v>0</v>
      </c>
      <c r="T170" s="200">
        <v>2</v>
      </c>
      <c r="U170" s="102">
        <v>5</v>
      </c>
      <c r="V170" s="199">
        <v>3</v>
      </c>
      <c r="W170" s="29">
        <f t="shared" si="3"/>
        <v>0.6</v>
      </c>
    </row>
    <row r="171" spans="2:23" ht="13.5">
      <c r="B171" s="15">
        <v>20</v>
      </c>
      <c r="C171" s="16" t="s">
        <v>30</v>
      </c>
      <c r="D171" s="17">
        <v>5</v>
      </c>
      <c r="E171" s="17">
        <f>R39+R14+R64+R140+R117</f>
        <v>8</v>
      </c>
      <c r="F171" s="17">
        <f aca="true" t="shared" si="20" ref="F171:N171">S39+S14+S64+S140+S117</f>
        <v>7</v>
      </c>
      <c r="G171" s="17">
        <f t="shared" si="20"/>
        <v>0</v>
      </c>
      <c r="H171" s="17">
        <f t="shared" si="20"/>
        <v>1</v>
      </c>
      <c r="I171" s="17">
        <f t="shared" si="20"/>
        <v>1</v>
      </c>
      <c r="J171" s="17">
        <f t="shared" si="20"/>
        <v>1</v>
      </c>
      <c r="K171" s="17">
        <f t="shared" si="20"/>
        <v>2</v>
      </c>
      <c r="L171" s="17">
        <f t="shared" si="20"/>
        <v>1</v>
      </c>
      <c r="M171" s="17">
        <f t="shared" si="20"/>
        <v>1</v>
      </c>
      <c r="N171" s="17">
        <f t="shared" si="20"/>
        <v>0</v>
      </c>
      <c r="O171" s="205"/>
      <c r="P171" s="206"/>
      <c r="Q171" s="18">
        <f t="shared" si="2"/>
        <v>0</v>
      </c>
      <c r="R171" s="17">
        <v>0</v>
      </c>
      <c r="S171" s="17">
        <v>0</v>
      </c>
      <c r="T171" s="200">
        <v>0</v>
      </c>
      <c r="U171" s="102">
        <v>2</v>
      </c>
      <c r="V171" s="199">
        <v>0</v>
      </c>
      <c r="W171" s="29">
        <f t="shared" si="3"/>
        <v>0</v>
      </c>
    </row>
    <row r="172" spans="2:23" ht="13.5">
      <c r="B172" s="15"/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205"/>
      <c r="P172" s="206"/>
      <c r="Q172" s="17"/>
      <c r="R172" s="17"/>
      <c r="S172" s="17"/>
      <c r="T172" s="200"/>
      <c r="U172" s="102"/>
      <c r="V172" s="199"/>
      <c r="W172" s="23"/>
    </row>
    <row r="173" spans="2:23" ht="13.5">
      <c r="B173" s="15"/>
      <c r="C173" s="46" t="s">
        <v>158</v>
      </c>
      <c r="D173" s="17">
        <v>4</v>
      </c>
      <c r="E173" s="17">
        <f>R44+R70+R95+R145</f>
        <v>4</v>
      </c>
      <c r="F173" s="17">
        <f aca="true" t="shared" si="21" ref="F173:N173">S44+S70+S95+S145</f>
        <v>2</v>
      </c>
      <c r="G173" s="17">
        <f t="shared" si="21"/>
        <v>1</v>
      </c>
      <c r="H173" s="17">
        <f t="shared" si="21"/>
        <v>0</v>
      </c>
      <c r="I173" s="17">
        <f t="shared" si="21"/>
        <v>2</v>
      </c>
      <c r="J173" s="17">
        <f t="shared" si="21"/>
        <v>2</v>
      </c>
      <c r="K173" s="17">
        <f t="shared" si="21"/>
        <v>0</v>
      </c>
      <c r="L173" s="17">
        <f t="shared" si="21"/>
        <v>1</v>
      </c>
      <c r="M173" s="17">
        <f t="shared" si="21"/>
        <v>0</v>
      </c>
      <c r="N173" s="17">
        <f t="shared" si="21"/>
        <v>0</v>
      </c>
      <c r="O173" s="205"/>
      <c r="P173" s="206"/>
      <c r="Q173" s="18">
        <f t="shared" si="2"/>
        <v>0.5</v>
      </c>
      <c r="R173" s="17">
        <v>0</v>
      </c>
      <c r="S173" s="17">
        <v>0</v>
      </c>
      <c r="T173" s="200">
        <v>0</v>
      </c>
      <c r="U173" s="102">
        <v>0</v>
      </c>
      <c r="V173" s="199">
        <v>0</v>
      </c>
      <c r="W173" s="29">
        <v>0</v>
      </c>
    </row>
    <row r="174" spans="2:23" ht="13.5">
      <c r="B174" s="15"/>
      <c r="C174" s="46" t="s">
        <v>160</v>
      </c>
      <c r="D174" s="17">
        <v>4</v>
      </c>
      <c r="E174" s="17">
        <f>R42+R18+R89+R144</f>
        <v>4</v>
      </c>
      <c r="F174" s="17">
        <f aca="true" t="shared" si="22" ref="F174:N174">S42+S18+S89+S144</f>
        <v>3</v>
      </c>
      <c r="G174" s="17">
        <f t="shared" si="22"/>
        <v>0</v>
      </c>
      <c r="H174" s="17">
        <f t="shared" si="22"/>
        <v>0</v>
      </c>
      <c r="I174" s="17">
        <f t="shared" si="22"/>
        <v>0</v>
      </c>
      <c r="J174" s="17">
        <f t="shared" si="22"/>
        <v>1</v>
      </c>
      <c r="K174" s="17">
        <f t="shared" si="22"/>
        <v>3</v>
      </c>
      <c r="L174" s="17">
        <f t="shared" si="22"/>
        <v>0</v>
      </c>
      <c r="M174" s="17">
        <f t="shared" si="22"/>
        <v>2</v>
      </c>
      <c r="N174" s="17">
        <f t="shared" si="22"/>
        <v>0</v>
      </c>
      <c r="O174" s="205"/>
      <c r="P174" s="206"/>
      <c r="Q174" s="18">
        <f t="shared" si="2"/>
        <v>0</v>
      </c>
      <c r="R174" s="17">
        <v>0</v>
      </c>
      <c r="S174" s="17">
        <v>0</v>
      </c>
      <c r="T174" s="200">
        <v>0</v>
      </c>
      <c r="U174" s="102">
        <v>0</v>
      </c>
      <c r="V174" s="199">
        <v>0</v>
      </c>
      <c r="W174" s="29">
        <v>0</v>
      </c>
    </row>
    <row r="175" spans="2:23" ht="14.25" thickBot="1">
      <c r="B175" s="59"/>
      <c r="C175" s="115" t="s">
        <v>537</v>
      </c>
      <c r="D175" s="20">
        <v>3</v>
      </c>
      <c r="E175" s="20">
        <f>R43+R96+R121</f>
        <v>2</v>
      </c>
      <c r="F175" s="20">
        <f aca="true" t="shared" si="23" ref="F175:N175">S43+S96+S121</f>
        <v>1</v>
      </c>
      <c r="G175" s="20">
        <f t="shared" si="23"/>
        <v>0</v>
      </c>
      <c r="H175" s="20">
        <f t="shared" si="23"/>
        <v>0</v>
      </c>
      <c r="I175" s="20">
        <f t="shared" si="23"/>
        <v>0</v>
      </c>
      <c r="J175" s="20">
        <f t="shared" si="23"/>
        <v>1</v>
      </c>
      <c r="K175" s="20">
        <f t="shared" si="23"/>
        <v>1</v>
      </c>
      <c r="L175" s="20">
        <f t="shared" si="23"/>
        <v>0</v>
      </c>
      <c r="M175" s="20">
        <f t="shared" si="23"/>
        <v>0</v>
      </c>
      <c r="N175" s="20">
        <f t="shared" si="23"/>
        <v>0</v>
      </c>
      <c r="O175" s="207"/>
      <c r="P175" s="208"/>
      <c r="Q175" s="60">
        <f t="shared" si="2"/>
        <v>0</v>
      </c>
      <c r="R175" s="20">
        <v>0</v>
      </c>
      <c r="S175" s="20">
        <v>0</v>
      </c>
      <c r="T175" s="202">
        <v>0</v>
      </c>
      <c r="U175" s="114">
        <v>0</v>
      </c>
      <c r="V175" s="201">
        <v>0</v>
      </c>
      <c r="W175" s="61">
        <v>0</v>
      </c>
    </row>
    <row r="176" spans="20:22" ht="13.5">
      <c r="T176" s="105"/>
      <c r="U176" s="105"/>
      <c r="V176" s="192"/>
    </row>
    <row r="177" ht="14.25" thickBot="1">
      <c r="B177" t="s">
        <v>51</v>
      </c>
    </row>
    <row r="178" spans="2:20" ht="13.5">
      <c r="B178" s="56" t="s">
        <v>14</v>
      </c>
      <c r="C178" s="13" t="s">
        <v>35</v>
      </c>
      <c r="D178" s="13" t="s">
        <v>55</v>
      </c>
      <c r="E178" s="13" t="s">
        <v>48</v>
      </c>
      <c r="F178" s="13" t="s">
        <v>49</v>
      </c>
      <c r="G178" s="13" t="s">
        <v>5</v>
      </c>
      <c r="H178" s="13" t="s">
        <v>7</v>
      </c>
      <c r="I178" s="13" t="s">
        <v>9</v>
      </c>
      <c r="J178" s="13" t="s">
        <v>13</v>
      </c>
      <c r="K178" s="13" t="s">
        <v>46</v>
      </c>
      <c r="L178" s="13" t="s">
        <v>47</v>
      </c>
      <c r="M178" s="13" t="s">
        <v>52</v>
      </c>
      <c r="N178" s="209"/>
      <c r="O178" s="204"/>
      <c r="P178" s="204"/>
      <c r="Q178" s="13" t="s">
        <v>50</v>
      </c>
      <c r="R178" s="13" t="s">
        <v>53</v>
      </c>
      <c r="S178" s="13" t="s">
        <v>54</v>
      </c>
      <c r="T178" s="28" t="s">
        <v>56</v>
      </c>
    </row>
    <row r="179" spans="2:20" ht="13.5">
      <c r="B179" s="76">
        <v>1</v>
      </c>
      <c r="C179" s="16" t="s">
        <v>278</v>
      </c>
      <c r="D179" s="70">
        <v>4</v>
      </c>
      <c r="E179" s="70">
        <f>R47+R21+R73+R99</f>
        <v>9.33</v>
      </c>
      <c r="F179" s="70">
        <f aca="true" t="shared" si="24" ref="F179:M179">S47+S21+S73+S99</f>
        <v>225</v>
      </c>
      <c r="G179" s="70">
        <f t="shared" si="24"/>
        <v>62</v>
      </c>
      <c r="H179" s="70">
        <f t="shared" si="24"/>
        <v>20</v>
      </c>
      <c r="I179" s="70">
        <f t="shared" si="24"/>
        <v>6</v>
      </c>
      <c r="J179" s="70">
        <f t="shared" si="24"/>
        <v>4</v>
      </c>
      <c r="K179" s="70">
        <f t="shared" si="24"/>
        <v>26</v>
      </c>
      <c r="L179" s="70">
        <f t="shared" si="24"/>
        <v>15</v>
      </c>
      <c r="M179" s="70">
        <f t="shared" si="24"/>
        <v>3</v>
      </c>
      <c r="N179" s="210"/>
      <c r="O179" s="211"/>
      <c r="P179" s="212"/>
      <c r="Q179" s="43">
        <f aca="true" t="shared" si="25" ref="Q179:Q184">L179/E179*7</f>
        <v>11.2540192926045</v>
      </c>
      <c r="R179" s="70">
        <v>2</v>
      </c>
      <c r="S179" s="70">
        <v>4</v>
      </c>
      <c r="T179" s="71">
        <v>0</v>
      </c>
    </row>
    <row r="180" spans="2:20" ht="13.5">
      <c r="B180" s="58">
        <v>3</v>
      </c>
      <c r="C180" s="16" t="s">
        <v>220</v>
      </c>
      <c r="D180" s="70">
        <v>2</v>
      </c>
      <c r="E180" s="70">
        <f>R48+R100</f>
        <v>2</v>
      </c>
      <c r="F180" s="70">
        <f aca="true" t="shared" si="26" ref="F180:M180">S48+S100</f>
        <v>25</v>
      </c>
      <c r="G180" s="70">
        <f t="shared" si="26"/>
        <v>9</v>
      </c>
      <c r="H180" s="70">
        <f t="shared" si="26"/>
        <v>3</v>
      </c>
      <c r="I180" s="70">
        <f t="shared" si="26"/>
        <v>0</v>
      </c>
      <c r="J180" s="70">
        <f t="shared" si="26"/>
        <v>0</v>
      </c>
      <c r="K180" s="70">
        <f t="shared" si="26"/>
        <v>0</v>
      </c>
      <c r="L180" s="70">
        <f t="shared" si="26"/>
        <v>0</v>
      </c>
      <c r="M180" s="70">
        <f t="shared" si="26"/>
        <v>0</v>
      </c>
      <c r="N180" s="213"/>
      <c r="O180" s="214"/>
      <c r="P180" s="212"/>
      <c r="Q180" s="43">
        <f t="shared" si="25"/>
        <v>0</v>
      </c>
      <c r="R180" s="35">
        <v>0</v>
      </c>
      <c r="S180" s="35">
        <v>0</v>
      </c>
      <c r="T180" s="38">
        <v>0</v>
      </c>
    </row>
    <row r="181" spans="2:20" ht="13.5">
      <c r="B181" s="58">
        <v>8</v>
      </c>
      <c r="C181" s="16" t="s">
        <v>34</v>
      </c>
      <c r="D181" s="70">
        <v>2</v>
      </c>
      <c r="E181" s="70">
        <f>D50+D76</f>
        <v>2</v>
      </c>
      <c r="F181" s="70">
        <f aca="true" t="shared" si="27" ref="F181:M181">E50+E76</f>
        <v>23</v>
      </c>
      <c r="G181" s="70">
        <f t="shared" si="27"/>
        <v>7</v>
      </c>
      <c r="H181" s="70">
        <f t="shared" si="27"/>
        <v>0</v>
      </c>
      <c r="I181" s="70">
        <f t="shared" si="27"/>
        <v>1</v>
      </c>
      <c r="J181" s="70">
        <f t="shared" si="27"/>
        <v>0</v>
      </c>
      <c r="K181" s="70">
        <f t="shared" si="27"/>
        <v>0</v>
      </c>
      <c r="L181" s="70">
        <f t="shared" si="27"/>
        <v>0</v>
      </c>
      <c r="M181" s="70">
        <f t="shared" si="27"/>
        <v>0</v>
      </c>
      <c r="N181" s="213"/>
      <c r="O181" s="214"/>
      <c r="P181" s="212"/>
      <c r="Q181" s="43">
        <f t="shared" si="25"/>
        <v>0</v>
      </c>
      <c r="R181" s="35">
        <v>0</v>
      </c>
      <c r="S181" s="35">
        <v>0</v>
      </c>
      <c r="T181" s="38">
        <v>0</v>
      </c>
    </row>
    <row r="182" spans="2:20" ht="13.5">
      <c r="B182" s="58">
        <v>10</v>
      </c>
      <c r="C182" s="16" t="s">
        <v>20</v>
      </c>
      <c r="D182" s="70">
        <v>1</v>
      </c>
      <c r="E182" s="70">
        <f>D49</f>
        <v>2</v>
      </c>
      <c r="F182" s="70">
        <f aca="true" t="shared" si="28" ref="F182:M182">E49</f>
        <v>30</v>
      </c>
      <c r="G182" s="70">
        <f t="shared" si="28"/>
        <v>8</v>
      </c>
      <c r="H182" s="70">
        <f t="shared" si="28"/>
        <v>2</v>
      </c>
      <c r="I182" s="70">
        <f t="shared" si="28"/>
        <v>0</v>
      </c>
      <c r="J182" s="70">
        <f t="shared" si="28"/>
        <v>1</v>
      </c>
      <c r="K182" s="70">
        <f t="shared" si="28"/>
        <v>1</v>
      </c>
      <c r="L182" s="70">
        <f t="shared" si="28"/>
        <v>1</v>
      </c>
      <c r="M182" s="70">
        <f t="shared" si="28"/>
        <v>0</v>
      </c>
      <c r="N182" s="213"/>
      <c r="O182" s="214"/>
      <c r="P182" s="212"/>
      <c r="Q182" s="43">
        <f t="shared" si="25"/>
        <v>3.5</v>
      </c>
      <c r="R182" s="35">
        <v>1</v>
      </c>
      <c r="S182" s="35">
        <v>0</v>
      </c>
      <c r="T182" s="38">
        <v>0</v>
      </c>
    </row>
    <row r="183" spans="2:20" ht="13.5">
      <c r="B183" s="227">
        <v>13</v>
      </c>
      <c r="C183" s="162" t="s">
        <v>23</v>
      </c>
      <c r="D183" s="228">
        <v>1</v>
      </c>
      <c r="E183" s="228">
        <f>D102</f>
        <v>3</v>
      </c>
      <c r="F183" s="228">
        <f aca="true" t="shared" si="29" ref="F183:M183">E102</f>
        <v>54</v>
      </c>
      <c r="G183" s="228">
        <f t="shared" si="29"/>
        <v>13</v>
      </c>
      <c r="H183" s="228">
        <f t="shared" si="29"/>
        <v>0</v>
      </c>
      <c r="I183" s="228">
        <f t="shared" si="29"/>
        <v>5</v>
      </c>
      <c r="J183" s="228">
        <f t="shared" si="29"/>
        <v>2</v>
      </c>
      <c r="K183" s="228">
        <f t="shared" si="29"/>
        <v>0</v>
      </c>
      <c r="L183" s="228">
        <f t="shared" si="29"/>
        <v>0</v>
      </c>
      <c r="M183" s="228">
        <f t="shared" si="29"/>
        <v>0</v>
      </c>
      <c r="N183" s="229"/>
      <c r="O183" s="230"/>
      <c r="P183" s="231"/>
      <c r="Q183" s="43">
        <f t="shared" si="25"/>
        <v>0</v>
      </c>
      <c r="R183" s="232">
        <v>1</v>
      </c>
      <c r="S183" s="232">
        <v>0</v>
      </c>
      <c r="T183" s="233">
        <v>0</v>
      </c>
    </row>
    <row r="184" spans="2:20" ht="14.25" thickBot="1">
      <c r="B184" s="79">
        <v>16</v>
      </c>
      <c r="C184" s="57" t="s">
        <v>26</v>
      </c>
      <c r="D184" s="90">
        <v>4</v>
      </c>
      <c r="E184" s="90">
        <f>D24+D75+D124+D148</f>
        <v>15</v>
      </c>
      <c r="F184" s="90">
        <f aca="true" t="shared" si="30" ref="F184:M184">E24+E75+E124+E148</f>
        <v>202</v>
      </c>
      <c r="G184" s="90">
        <f t="shared" si="30"/>
        <v>55</v>
      </c>
      <c r="H184" s="90">
        <f t="shared" si="30"/>
        <v>5</v>
      </c>
      <c r="I184" s="90">
        <f t="shared" si="30"/>
        <v>4</v>
      </c>
      <c r="J184" s="90">
        <f t="shared" si="30"/>
        <v>9</v>
      </c>
      <c r="K184" s="90">
        <f t="shared" si="30"/>
        <v>2</v>
      </c>
      <c r="L184" s="90">
        <f t="shared" si="30"/>
        <v>0</v>
      </c>
      <c r="M184" s="90">
        <f t="shared" si="30"/>
        <v>0</v>
      </c>
      <c r="N184" s="215"/>
      <c r="O184" s="216"/>
      <c r="P184" s="217"/>
      <c r="Q184" s="134">
        <f t="shared" si="25"/>
        <v>0</v>
      </c>
      <c r="R184" s="39">
        <v>4</v>
      </c>
      <c r="S184" s="39">
        <v>0</v>
      </c>
      <c r="T184" s="42">
        <v>0</v>
      </c>
    </row>
  </sheetData>
  <sheetProtection/>
  <mergeCells count="26">
    <mergeCell ref="A1:AC1"/>
    <mergeCell ref="A26:AC26"/>
    <mergeCell ref="O2:O25"/>
    <mergeCell ref="A2:A25"/>
    <mergeCell ref="AC2:AC25"/>
    <mergeCell ref="U151:W151"/>
    <mergeCell ref="AC127:AC149"/>
    <mergeCell ref="A52:AC52"/>
    <mergeCell ref="O105:O125"/>
    <mergeCell ref="A105:A125"/>
    <mergeCell ref="AC105:AC125"/>
    <mergeCell ref="A78:AC78"/>
    <mergeCell ref="A53:A77"/>
    <mergeCell ref="O53:O77"/>
    <mergeCell ref="AC53:AC77"/>
    <mergeCell ref="A150:AC150"/>
    <mergeCell ref="A127:A149"/>
    <mergeCell ref="O127:O149"/>
    <mergeCell ref="O79:O103"/>
    <mergeCell ref="A104:AC104"/>
    <mergeCell ref="A79:A103"/>
    <mergeCell ref="AC79:AC103"/>
    <mergeCell ref="A126:AC126"/>
    <mergeCell ref="O27:O51"/>
    <mergeCell ref="A27:A51"/>
    <mergeCell ref="AC27:AC5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T5" sqref="T5"/>
    </sheetView>
  </sheetViews>
  <sheetFormatPr defaultColWidth="9.00390625" defaultRowHeight="13.5"/>
  <cols>
    <col min="1" max="1" width="1.625" style="0" customWidth="1"/>
    <col min="2" max="2" width="6.62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642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7" t="s">
        <v>0</v>
      </c>
      <c r="J3" s="2"/>
      <c r="K3" s="2"/>
      <c r="L3" s="2"/>
      <c r="O3" s="244"/>
    </row>
    <row r="4" spans="1:15" ht="24.75" customHeight="1">
      <c r="A4" s="244"/>
      <c r="C4" s="54" t="s">
        <v>237</v>
      </c>
      <c r="D4" s="8">
        <v>1</v>
      </c>
      <c r="E4" s="8">
        <v>0</v>
      </c>
      <c r="F4" s="8">
        <v>0</v>
      </c>
      <c r="G4" s="8">
        <v>0</v>
      </c>
      <c r="H4" s="8"/>
      <c r="I4" s="9">
        <v>0</v>
      </c>
      <c r="J4" s="2"/>
      <c r="K4" s="2"/>
      <c r="L4" s="2"/>
      <c r="O4" s="244"/>
    </row>
    <row r="5" spans="1:15" ht="24.75" customHeight="1" thickBot="1">
      <c r="A5" s="244"/>
      <c r="C5" s="55" t="s">
        <v>60</v>
      </c>
      <c r="D5" s="10">
        <v>5</v>
      </c>
      <c r="E5" s="10">
        <v>0</v>
      </c>
      <c r="F5" s="10">
        <v>0</v>
      </c>
      <c r="G5" s="10">
        <v>3</v>
      </c>
      <c r="H5" s="10"/>
      <c r="I5" s="11">
        <v>8</v>
      </c>
      <c r="J5" s="2"/>
      <c r="K5" s="2"/>
      <c r="L5" s="2"/>
      <c r="O5" s="244"/>
    </row>
    <row r="6" spans="1:15" ht="13.5">
      <c r="A6" s="244"/>
      <c r="O6" s="244"/>
    </row>
    <row r="7" spans="1:15" ht="13.5">
      <c r="A7" s="244"/>
      <c r="C7" t="s">
        <v>536</v>
      </c>
      <c r="D7" t="s">
        <v>643</v>
      </c>
      <c r="O7" s="244"/>
    </row>
    <row r="8" spans="1:15" ht="13.5">
      <c r="A8" s="244"/>
      <c r="C8" t="s">
        <v>125</v>
      </c>
      <c r="D8" t="s">
        <v>200</v>
      </c>
      <c r="O8" s="244"/>
    </row>
    <row r="9" spans="1:15" ht="13.5">
      <c r="A9" s="244"/>
      <c r="O9" s="244"/>
    </row>
    <row r="10" spans="1:15" ht="13.5">
      <c r="A10" s="24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O10" s="244"/>
    </row>
    <row r="11" spans="1:15" ht="13.5">
      <c r="A11" s="244"/>
      <c r="B11" s="3" t="s">
        <v>648</v>
      </c>
      <c r="C11" s="132" t="s">
        <v>545</v>
      </c>
      <c r="D11" s="133">
        <v>3</v>
      </c>
      <c r="E11" s="133">
        <v>3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"/>
      <c r="O11" s="244"/>
    </row>
    <row r="12" spans="1:15" ht="13.5">
      <c r="A12" s="244"/>
      <c r="B12" s="3" t="s">
        <v>649</v>
      </c>
      <c r="C12" s="132" t="s">
        <v>207</v>
      </c>
      <c r="D12" s="133">
        <v>3</v>
      </c>
      <c r="E12" s="133">
        <v>2</v>
      </c>
      <c r="F12" s="133">
        <v>0</v>
      </c>
      <c r="G12" s="133">
        <v>0</v>
      </c>
      <c r="H12" s="133">
        <v>1</v>
      </c>
      <c r="I12" s="133">
        <v>1</v>
      </c>
      <c r="J12" s="133">
        <v>1</v>
      </c>
      <c r="K12" s="133">
        <v>1</v>
      </c>
      <c r="L12" s="133">
        <v>0</v>
      </c>
      <c r="M12" s="133">
        <v>0</v>
      </c>
      <c r="N12" s="1"/>
      <c r="O12" s="244"/>
    </row>
    <row r="13" spans="1:15" ht="13.5">
      <c r="A13" s="244"/>
      <c r="B13" s="3" t="s">
        <v>97</v>
      </c>
      <c r="C13" s="132" t="s">
        <v>346</v>
      </c>
      <c r="D13" s="133">
        <v>3</v>
      </c>
      <c r="E13" s="133">
        <v>2</v>
      </c>
      <c r="F13" s="133">
        <v>1</v>
      </c>
      <c r="G13" s="133">
        <v>2</v>
      </c>
      <c r="H13" s="133">
        <v>1</v>
      </c>
      <c r="I13" s="133">
        <v>1</v>
      </c>
      <c r="J13" s="133">
        <v>0</v>
      </c>
      <c r="K13" s="133">
        <v>0</v>
      </c>
      <c r="L13" s="133">
        <v>0</v>
      </c>
      <c r="M13" s="133">
        <v>0</v>
      </c>
      <c r="O13" s="244"/>
    </row>
    <row r="14" spans="1:15" ht="13.5">
      <c r="A14" s="244"/>
      <c r="B14" s="3" t="s">
        <v>650</v>
      </c>
      <c r="C14" s="132" t="s">
        <v>170</v>
      </c>
      <c r="D14" s="133">
        <v>2</v>
      </c>
      <c r="E14" s="133">
        <v>2</v>
      </c>
      <c r="F14" s="133">
        <v>0</v>
      </c>
      <c r="G14" s="133">
        <v>0</v>
      </c>
      <c r="H14" s="133">
        <v>1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2"/>
      <c r="O14" s="244"/>
    </row>
    <row r="15" spans="1:15" ht="13.5">
      <c r="A15" s="244"/>
      <c r="B15" s="3" t="s">
        <v>651</v>
      </c>
      <c r="C15" s="132" t="s">
        <v>429</v>
      </c>
      <c r="D15" s="133">
        <v>1</v>
      </c>
      <c r="E15" s="133">
        <v>0</v>
      </c>
      <c r="F15" s="133">
        <v>0</v>
      </c>
      <c r="G15" s="133">
        <v>0</v>
      </c>
      <c r="H15" s="133">
        <v>1</v>
      </c>
      <c r="I15" s="133">
        <v>1</v>
      </c>
      <c r="J15" s="133">
        <v>0</v>
      </c>
      <c r="K15" s="133">
        <v>0</v>
      </c>
      <c r="L15" s="133">
        <v>0</v>
      </c>
      <c r="M15" s="133">
        <v>0</v>
      </c>
      <c r="N15" s="12"/>
      <c r="O15" s="244"/>
    </row>
    <row r="16" spans="1:15" ht="13.5">
      <c r="A16" s="244"/>
      <c r="B16" s="45" t="s">
        <v>297</v>
      </c>
      <c r="C16" s="132" t="s">
        <v>486</v>
      </c>
      <c r="D16" s="133">
        <v>1</v>
      </c>
      <c r="E16" s="133">
        <v>1</v>
      </c>
      <c r="F16" s="133">
        <v>0</v>
      </c>
      <c r="G16" s="133">
        <v>0</v>
      </c>
      <c r="H16" s="133">
        <v>0</v>
      </c>
      <c r="I16" s="133">
        <v>0</v>
      </c>
      <c r="J16" s="133">
        <v>1</v>
      </c>
      <c r="K16" s="133">
        <v>0</v>
      </c>
      <c r="L16" s="133">
        <v>0</v>
      </c>
      <c r="M16" s="133">
        <v>0</v>
      </c>
      <c r="N16" s="12"/>
      <c r="O16" s="244"/>
    </row>
    <row r="17" spans="1:15" ht="13.5">
      <c r="A17" s="244"/>
      <c r="B17" s="3" t="s">
        <v>651</v>
      </c>
      <c r="C17" s="132" t="s">
        <v>156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2"/>
      <c r="O17" s="244"/>
    </row>
    <row r="18" spans="1:15" ht="13.5">
      <c r="A18" s="244"/>
      <c r="B18" s="3" t="s">
        <v>652</v>
      </c>
      <c r="C18" s="132" t="s">
        <v>644</v>
      </c>
      <c r="D18" s="133">
        <v>2</v>
      </c>
      <c r="E18" s="133">
        <v>2</v>
      </c>
      <c r="F18" s="133">
        <v>1</v>
      </c>
      <c r="G18" s="133">
        <v>0</v>
      </c>
      <c r="H18" s="133">
        <v>1</v>
      </c>
      <c r="I18" s="133">
        <v>0</v>
      </c>
      <c r="J18" s="133">
        <v>0</v>
      </c>
      <c r="K18" s="133">
        <v>0</v>
      </c>
      <c r="L18" s="133">
        <v>1</v>
      </c>
      <c r="M18" s="133">
        <v>0</v>
      </c>
      <c r="N18" s="12"/>
      <c r="O18" s="244"/>
    </row>
    <row r="19" spans="1:15" ht="13.5">
      <c r="A19" s="244"/>
      <c r="B19" s="3" t="s">
        <v>647</v>
      </c>
      <c r="C19" s="132" t="s">
        <v>547</v>
      </c>
      <c r="D19" s="133">
        <v>2</v>
      </c>
      <c r="E19" s="133">
        <v>2</v>
      </c>
      <c r="F19" s="133">
        <v>2</v>
      </c>
      <c r="G19" s="133">
        <v>0</v>
      </c>
      <c r="H19" s="133">
        <v>2</v>
      </c>
      <c r="I19" s="133">
        <v>0</v>
      </c>
      <c r="J19" s="133">
        <v>0</v>
      </c>
      <c r="K19" s="133">
        <v>1</v>
      </c>
      <c r="L19" s="133">
        <v>0</v>
      </c>
      <c r="M19" s="133">
        <v>0</v>
      </c>
      <c r="O19" s="244"/>
    </row>
    <row r="20" spans="1:15" ht="13.5">
      <c r="A20" s="244"/>
      <c r="B20" s="3" t="s">
        <v>646</v>
      </c>
      <c r="C20" s="132" t="s">
        <v>576</v>
      </c>
      <c r="D20" s="133">
        <v>2</v>
      </c>
      <c r="E20" s="133">
        <v>2</v>
      </c>
      <c r="F20" s="133">
        <v>2</v>
      </c>
      <c r="G20" s="133">
        <v>3</v>
      </c>
      <c r="H20" s="133">
        <v>1</v>
      </c>
      <c r="I20" s="133">
        <v>0</v>
      </c>
      <c r="J20" s="133">
        <v>0</v>
      </c>
      <c r="K20" s="133">
        <v>1</v>
      </c>
      <c r="L20" s="133">
        <v>0</v>
      </c>
      <c r="M20" s="133">
        <v>0</v>
      </c>
      <c r="O20" s="244"/>
    </row>
    <row r="21" spans="1:15" ht="13.5">
      <c r="A21" s="244"/>
      <c r="B21" s="3" t="s">
        <v>645</v>
      </c>
      <c r="C21" s="132" t="s">
        <v>391</v>
      </c>
      <c r="D21" s="133">
        <v>2</v>
      </c>
      <c r="E21" s="133">
        <v>2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O21" s="244"/>
    </row>
    <row r="22" spans="1:15" ht="13.5">
      <c r="A22" s="244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244"/>
    </row>
    <row r="23" spans="1:15" ht="13.5">
      <c r="A23" s="244"/>
      <c r="B23" s="3"/>
      <c r="C23" s="1" t="s">
        <v>45</v>
      </c>
      <c r="D23" s="1" t="s">
        <v>48</v>
      </c>
      <c r="E23" s="1" t="s">
        <v>49</v>
      </c>
      <c r="F23" s="1" t="s">
        <v>5</v>
      </c>
      <c r="G23" s="1" t="s">
        <v>7</v>
      </c>
      <c r="H23" s="1" t="s">
        <v>9</v>
      </c>
      <c r="I23" s="1" t="s">
        <v>13</v>
      </c>
      <c r="J23" s="1" t="s">
        <v>46</v>
      </c>
      <c r="K23" s="1" t="s">
        <v>47</v>
      </c>
      <c r="L23" s="1" t="s">
        <v>52</v>
      </c>
      <c r="O23" s="244"/>
    </row>
    <row r="24" spans="1:15" ht="13.5">
      <c r="A24" s="244"/>
      <c r="B24" s="3"/>
      <c r="C24" s="132" t="s">
        <v>166</v>
      </c>
      <c r="D24" s="133">
        <v>4</v>
      </c>
      <c r="E24" s="133">
        <v>74</v>
      </c>
      <c r="F24" s="133">
        <v>18</v>
      </c>
      <c r="G24" s="133">
        <v>1</v>
      </c>
      <c r="H24" s="133">
        <v>5</v>
      </c>
      <c r="I24" s="133">
        <v>4</v>
      </c>
      <c r="J24" s="133">
        <v>1</v>
      </c>
      <c r="K24" s="133">
        <v>0</v>
      </c>
      <c r="L24" s="133">
        <v>0</v>
      </c>
      <c r="O24" s="244"/>
    </row>
    <row r="25" spans="1:15" ht="13.5">
      <c r="A25" s="244"/>
      <c r="B25" s="3"/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O25" s="244"/>
    </row>
    <row r="26" spans="1:15" ht="9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</row>
    <row r="27" spans="1:15" ht="14.25" thickBot="1">
      <c r="A27" s="244"/>
      <c r="B27" t="s">
        <v>662</v>
      </c>
      <c r="M27" s="66"/>
      <c r="N27" s="66"/>
      <c r="O27" s="244"/>
    </row>
    <row r="28" spans="1:15" ht="24.75" customHeight="1">
      <c r="A28" s="244"/>
      <c r="C28" s="5"/>
      <c r="D28" s="6">
        <v>1</v>
      </c>
      <c r="E28" s="6">
        <v>2</v>
      </c>
      <c r="F28" s="6">
        <v>3</v>
      </c>
      <c r="G28" s="6">
        <v>4</v>
      </c>
      <c r="H28" s="6">
        <v>5</v>
      </c>
      <c r="I28" s="6">
        <v>6</v>
      </c>
      <c r="J28" s="6">
        <v>7</v>
      </c>
      <c r="K28" s="7" t="s">
        <v>0</v>
      </c>
      <c r="L28" s="2"/>
      <c r="M28" s="66"/>
      <c r="N28" s="66"/>
      <c r="O28" s="244"/>
    </row>
    <row r="29" spans="1:15" ht="24.75" customHeight="1">
      <c r="A29" s="244"/>
      <c r="C29" s="54" t="s">
        <v>60</v>
      </c>
      <c r="D29" s="8">
        <v>0</v>
      </c>
      <c r="E29" s="8">
        <v>2</v>
      </c>
      <c r="F29" s="8">
        <v>0</v>
      </c>
      <c r="G29" s="8">
        <v>7</v>
      </c>
      <c r="H29" s="8">
        <v>0</v>
      </c>
      <c r="I29" s="8"/>
      <c r="J29" s="8"/>
      <c r="K29" s="9">
        <v>9</v>
      </c>
      <c r="L29" s="2"/>
      <c r="M29" s="66"/>
      <c r="N29" s="66"/>
      <c r="O29" s="244"/>
    </row>
    <row r="30" spans="1:15" ht="24.75" customHeight="1" thickBot="1">
      <c r="A30" s="244"/>
      <c r="C30" s="55" t="s">
        <v>190</v>
      </c>
      <c r="D30" s="10">
        <v>0</v>
      </c>
      <c r="E30" s="10">
        <v>1</v>
      </c>
      <c r="F30" s="10">
        <v>1</v>
      </c>
      <c r="G30" s="10">
        <v>0</v>
      </c>
      <c r="H30" s="10">
        <v>0</v>
      </c>
      <c r="I30" s="10"/>
      <c r="J30" s="10"/>
      <c r="K30" s="11">
        <v>2</v>
      </c>
      <c r="L30" s="2"/>
      <c r="M30" s="66"/>
      <c r="N30" s="66"/>
      <c r="O30" s="244"/>
    </row>
    <row r="31" spans="1:15" ht="13.5">
      <c r="A31" s="244"/>
      <c r="M31" s="66"/>
      <c r="N31" s="66"/>
      <c r="O31" s="244"/>
    </row>
    <row r="32" spans="1:15" ht="13.5">
      <c r="A32" s="244"/>
      <c r="C32" t="s">
        <v>536</v>
      </c>
      <c r="D32" t="s">
        <v>643</v>
      </c>
      <c r="O32" s="244"/>
    </row>
    <row r="33" spans="1:15" ht="13.5">
      <c r="A33" s="244"/>
      <c r="C33" t="s">
        <v>125</v>
      </c>
      <c r="D33" t="s">
        <v>385</v>
      </c>
      <c r="O33" s="244"/>
    </row>
    <row r="34" spans="1:15" ht="13.5">
      <c r="A34" s="244"/>
      <c r="O34" s="244"/>
    </row>
    <row r="35" spans="1:15" ht="13.5">
      <c r="A35" s="244"/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11</v>
      </c>
      <c r="I35" s="1" t="s">
        <v>9</v>
      </c>
      <c r="J35" s="1" t="s">
        <v>13</v>
      </c>
      <c r="K35" s="1" t="s">
        <v>10</v>
      </c>
      <c r="L35" s="1" t="s">
        <v>12</v>
      </c>
      <c r="M35" s="1" t="s">
        <v>63</v>
      </c>
      <c r="O35" s="244"/>
    </row>
    <row r="36" spans="1:15" ht="13.5">
      <c r="A36" s="244"/>
      <c r="B36" s="3" t="s">
        <v>105</v>
      </c>
      <c r="C36" s="132" t="s">
        <v>545</v>
      </c>
      <c r="D36" s="133">
        <v>4</v>
      </c>
      <c r="E36" s="133">
        <v>4</v>
      </c>
      <c r="F36" s="133">
        <v>3</v>
      </c>
      <c r="G36" s="133">
        <v>3</v>
      </c>
      <c r="H36" s="133">
        <v>1</v>
      </c>
      <c r="I36" s="133">
        <v>0</v>
      </c>
      <c r="J36" s="133">
        <v>0</v>
      </c>
      <c r="K36" s="133">
        <v>5</v>
      </c>
      <c r="L36" s="133">
        <v>0</v>
      </c>
      <c r="M36" s="133">
        <v>0</v>
      </c>
      <c r="N36" s="1"/>
      <c r="O36" s="244"/>
    </row>
    <row r="37" spans="1:15" ht="13.5">
      <c r="A37" s="244"/>
      <c r="B37" s="3" t="s">
        <v>96</v>
      </c>
      <c r="C37" s="132" t="s">
        <v>561</v>
      </c>
      <c r="D37" s="133">
        <v>4</v>
      </c>
      <c r="E37" s="133">
        <v>2</v>
      </c>
      <c r="F37" s="133">
        <v>0</v>
      </c>
      <c r="G37" s="133">
        <v>0</v>
      </c>
      <c r="H37" s="133">
        <v>1</v>
      </c>
      <c r="I37" s="133">
        <v>2</v>
      </c>
      <c r="J37" s="133">
        <v>0</v>
      </c>
      <c r="K37" s="133">
        <v>0</v>
      </c>
      <c r="L37" s="133">
        <v>0</v>
      </c>
      <c r="M37" s="133">
        <v>0</v>
      </c>
      <c r="N37" s="1"/>
      <c r="O37" s="244"/>
    </row>
    <row r="38" spans="1:15" ht="13.5">
      <c r="A38" s="244"/>
      <c r="B38" s="3" t="s">
        <v>97</v>
      </c>
      <c r="C38" s="132" t="s">
        <v>169</v>
      </c>
      <c r="D38" s="133">
        <v>3</v>
      </c>
      <c r="E38" s="133">
        <v>3</v>
      </c>
      <c r="F38" s="133">
        <v>1</v>
      </c>
      <c r="G38" s="133">
        <v>0</v>
      </c>
      <c r="H38" s="133">
        <v>1</v>
      </c>
      <c r="I38" s="133">
        <v>0</v>
      </c>
      <c r="J38" s="133">
        <v>1</v>
      </c>
      <c r="K38" s="133">
        <v>0</v>
      </c>
      <c r="L38" s="133">
        <v>1</v>
      </c>
      <c r="M38" s="133">
        <v>0</v>
      </c>
      <c r="O38" s="244"/>
    </row>
    <row r="39" spans="1:15" ht="13.5">
      <c r="A39" s="244"/>
      <c r="B39" s="3" t="s">
        <v>100</v>
      </c>
      <c r="C39" s="132" t="s">
        <v>170</v>
      </c>
      <c r="D39" s="133">
        <v>3</v>
      </c>
      <c r="E39" s="133">
        <v>3</v>
      </c>
      <c r="F39" s="133">
        <v>1</v>
      </c>
      <c r="G39" s="133">
        <v>3</v>
      </c>
      <c r="H39" s="133">
        <v>1</v>
      </c>
      <c r="I39" s="133">
        <v>0</v>
      </c>
      <c r="J39" s="133">
        <v>0</v>
      </c>
      <c r="K39" s="133">
        <v>0</v>
      </c>
      <c r="L39" s="133">
        <v>1</v>
      </c>
      <c r="M39" s="133">
        <v>0</v>
      </c>
      <c r="O39" s="244"/>
    </row>
    <row r="40" spans="1:15" ht="13.5">
      <c r="A40" s="244"/>
      <c r="B40" s="3" t="s">
        <v>660</v>
      </c>
      <c r="C40" s="132" t="s">
        <v>388</v>
      </c>
      <c r="D40" s="133">
        <v>3</v>
      </c>
      <c r="E40" s="133">
        <v>3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O40" s="244"/>
    </row>
    <row r="41" spans="1:15" ht="13.5">
      <c r="A41" s="244"/>
      <c r="B41" s="3" t="s">
        <v>99</v>
      </c>
      <c r="C41" s="132" t="s">
        <v>644</v>
      </c>
      <c r="D41" s="133">
        <v>3</v>
      </c>
      <c r="E41" s="133">
        <v>2</v>
      </c>
      <c r="F41" s="133">
        <v>0</v>
      </c>
      <c r="G41" s="133">
        <v>0</v>
      </c>
      <c r="H41" s="133">
        <v>1</v>
      </c>
      <c r="I41" s="133">
        <v>1</v>
      </c>
      <c r="J41" s="133">
        <v>0</v>
      </c>
      <c r="K41" s="133">
        <v>2</v>
      </c>
      <c r="L41" s="133">
        <v>0</v>
      </c>
      <c r="M41" s="133">
        <v>0</v>
      </c>
      <c r="O41" s="244"/>
    </row>
    <row r="42" spans="1:15" ht="13.5">
      <c r="A42" s="244"/>
      <c r="B42" s="3" t="s">
        <v>661</v>
      </c>
      <c r="C42" s="132" t="s">
        <v>547</v>
      </c>
      <c r="D42" s="133">
        <v>2</v>
      </c>
      <c r="E42" s="133">
        <v>1</v>
      </c>
      <c r="F42" s="133">
        <v>0</v>
      </c>
      <c r="G42" s="133">
        <v>0</v>
      </c>
      <c r="H42" s="133">
        <v>1</v>
      </c>
      <c r="I42" s="133">
        <v>1</v>
      </c>
      <c r="J42" s="133">
        <v>0</v>
      </c>
      <c r="K42" s="133">
        <v>2</v>
      </c>
      <c r="L42" s="133">
        <v>0</v>
      </c>
      <c r="M42" s="133">
        <v>0</v>
      </c>
      <c r="N42" s="12"/>
      <c r="O42" s="244"/>
    </row>
    <row r="43" spans="1:15" ht="13.5">
      <c r="A43" s="244"/>
      <c r="B43" s="3" t="s">
        <v>609</v>
      </c>
      <c r="C43" s="132" t="s">
        <v>512</v>
      </c>
      <c r="D43" s="133">
        <v>1</v>
      </c>
      <c r="E43" s="133">
        <v>1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2"/>
      <c r="O43" s="244"/>
    </row>
    <row r="44" spans="1:15" ht="13.5">
      <c r="A44" s="244"/>
      <c r="B44" s="3" t="s">
        <v>103</v>
      </c>
      <c r="C44" s="132" t="s">
        <v>576</v>
      </c>
      <c r="D44" s="133">
        <v>3</v>
      </c>
      <c r="E44" s="133">
        <v>1</v>
      </c>
      <c r="F44" s="133">
        <v>0</v>
      </c>
      <c r="G44" s="133">
        <v>0</v>
      </c>
      <c r="H44" s="133">
        <v>2</v>
      </c>
      <c r="I44" s="133">
        <v>2</v>
      </c>
      <c r="J44" s="133">
        <v>0</v>
      </c>
      <c r="K44" s="133">
        <v>1</v>
      </c>
      <c r="L44" s="133">
        <v>0</v>
      </c>
      <c r="M44" s="133">
        <v>0</v>
      </c>
      <c r="N44" s="12"/>
      <c r="O44" s="244"/>
    </row>
    <row r="45" spans="1:15" ht="13.5">
      <c r="A45" s="244"/>
      <c r="B45" s="3" t="s">
        <v>113</v>
      </c>
      <c r="C45" s="132" t="s">
        <v>391</v>
      </c>
      <c r="D45" s="133">
        <v>3</v>
      </c>
      <c r="E45" s="133">
        <v>2</v>
      </c>
      <c r="F45" s="133">
        <v>0</v>
      </c>
      <c r="G45" s="133">
        <v>1</v>
      </c>
      <c r="H45" s="133">
        <v>1</v>
      </c>
      <c r="I45" s="133">
        <v>0</v>
      </c>
      <c r="J45" s="133">
        <v>1</v>
      </c>
      <c r="K45" s="133">
        <v>1</v>
      </c>
      <c r="L45" s="133">
        <v>0</v>
      </c>
      <c r="M45" s="133">
        <v>1</v>
      </c>
      <c r="N45" s="12"/>
      <c r="O45" s="244"/>
    </row>
    <row r="46" spans="1:15" ht="13.5">
      <c r="A46" s="244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244"/>
    </row>
    <row r="47" spans="1:15" ht="13.5">
      <c r="A47" s="244"/>
      <c r="B47" s="3"/>
      <c r="C47" s="1" t="s">
        <v>45</v>
      </c>
      <c r="D47" s="1" t="s">
        <v>48</v>
      </c>
      <c r="E47" s="1" t="s">
        <v>49</v>
      </c>
      <c r="F47" s="1" t="s">
        <v>5</v>
      </c>
      <c r="G47" s="1" t="s">
        <v>7</v>
      </c>
      <c r="H47" s="1" t="s">
        <v>9</v>
      </c>
      <c r="I47" s="1" t="s">
        <v>13</v>
      </c>
      <c r="J47" s="1" t="s">
        <v>46</v>
      </c>
      <c r="K47" s="1" t="s">
        <v>47</v>
      </c>
      <c r="L47" s="1" t="s">
        <v>52</v>
      </c>
      <c r="O47" s="244"/>
    </row>
    <row r="48" spans="1:15" ht="13.5">
      <c r="A48" s="244"/>
      <c r="B48" s="3"/>
      <c r="C48" s="132" t="s">
        <v>166</v>
      </c>
      <c r="D48" s="133">
        <v>5</v>
      </c>
      <c r="E48" s="133">
        <v>75</v>
      </c>
      <c r="F48" s="133">
        <v>20</v>
      </c>
      <c r="G48" s="133">
        <v>5</v>
      </c>
      <c r="H48" s="133">
        <v>1</v>
      </c>
      <c r="I48" s="133">
        <v>1</v>
      </c>
      <c r="J48" s="133">
        <v>2</v>
      </c>
      <c r="K48" s="133">
        <v>1</v>
      </c>
      <c r="L48" s="133">
        <v>0</v>
      </c>
      <c r="O48" s="244"/>
    </row>
    <row r="49" spans="1:15" ht="13.5">
      <c r="A49" s="244"/>
      <c r="B49" s="3"/>
      <c r="C49" s="132"/>
      <c r="O49" s="244"/>
    </row>
    <row r="50" spans="1:15" ht="9" customHeight="1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</row>
    <row r="51" spans="1:15" ht="14.25" thickBot="1">
      <c r="A51" s="244"/>
      <c r="B51" t="s">
        <v>672</v>
      </c>
      <c r="M51" s="66"/>
      <c r="N51" s="66"/>
      <c r="O51" s="244"/>
    </row>
    <row r="52" spans="1:15" ht="24.75" customHeight="1">
      <c r="A52" s="244"/>
      <c r="C52" s="5"/>
      <c r="D52" s="6">
        <v>1</v>
      </c>
      <c r="E52" s="6">
        <v>2</v>
      </c>
      <c r="F52" s="6">
        <v>3</v>
      </c>
      <c r="G52" s="6">
        <v>4</v>
      </c>
      <c r="H52" s="6">
        <v>5</v>
      </c>
      <c r="I52" s="6">
        <v>6</v>
      </c>
      <c r="J52" s="6">
        <v>7</v>
      </c>
      <c r="K52" s="7" t="s">
        <v>0</v>
      </c>
      <c r="L52" s="2"/>
      <c r="M52" s="66"/>
      <c r="N52" s="66"/>
      <c r="O52" s="244"/>
    </row>
    <row r="53" spans="1:15" ht="24.75" customHeight="1">
      <c r="A53" s="244"/>
      <c r="C53" s="54" t="s">
        <v>60</v>
      </c>
      <c r="D53" s="8">
        <v>0</v>
      </c>
      <c r="E53" s="8">
        <v>0</v>
      </c>
      <c r="F53" s="8">
        <v>0</v>
      </c>
      <c r="G53" s="8">
        <v>3</v>
      </c>
      <c r="H53" s="8">
        <v>0</v>
      </c>
      <c r="I53" s="8">
        <v>0</v>
      </c>
      <c r="J53" s="8">
        <v>0</v>
      </c>
      <c r="K53" s="9">
        <v>3</v>
      </c>
      <c r="L53" s="2"/>
      <c r="M53" s="66"/>
      <c r="N53" s="66"/>
      <c r="O53" s="244"/>
    </row>
    <row r="54" spans="1:15" ht="24.75" customHeight="1" thickBot="1">
      <c r="A54" s="244"/>
      <c r="C54" s="55" t="s">
        <v>671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1">
        <v>0</v>
      </c>
      <c r="L54" s="2"/>
      <c r="M54" s="66"/>
      <c r="N54" s="66"/>
      <c r="O54" s="244"/>
    </row>
    <row r="55" spans="1:15" ht="13.5">
      <c r="A55" s="244"/>
      <c r="M55" s="66"/>
      <c r="N55" s="66"/>
      <c r="O55" s="244"/>
    </row>
    <row r="56" spans="1:15" ht="13.5">
      <c r="A56" s="244"/>
      <c r="C56" t="s">
        <v>3</v>
      </c>
      <c r="D56" t="s">
        <v>643</v>
      </c>
      <c r="O56" s="244"/>
    </row>
    <row r="57" spans="1:15" ht="13.5">
      <c r="A57" s="244"/>
      <c r="C57" t="s">
        <v>675</v>
      </c>
      <c r="D57" t="s">
        <v>676</v>
      </c>
      <c r="O57" s="244"/>
    </row>
    <row r="58" spans="1:15" ht="13.5">
      <c r="A58" s="244"/>
      <c r="O58" s="244"/>
    </row>
    <row r="59" spans="1:15" ht="13.5">
      <c r="A59" s="244"/>
      <c r="C59" s="1" t="s">
        <v>4</v>
      </c>
      <c r="D59" s="1" t="s">
        <v>5</v>
      </c>
      <c r="E59" s="1" t="s">
        <v>6</v>
      </c>
      <c r="F59" s="1" t="s">
        <v>7</v>
      </c>
      <c r="G59" s="1" t="s">
        <v>8</v>
      </c>
      <c r="H59" s="1" t="s">
        <v>11</v>
      </c>
      <c r="I59" s="1" t="s">
        <v>9</v>
      </c>
      <c r="J59" s="1" t="s">
        <v>13</v>
      </c>
      <c r="K59" s="1" t="s">
        <v>10</v>
      </c>
      <c r="L59" s="1" t="s">
        <v>12</v>
      </c>
      <c r="M59" s="1" t="s">
        <v>63</v>
      </c>
      <c r="O59" s="244"/>
    </row>
    <row r="60" spans="1:15" ht="13.5">
      <c r="A60" s="244"/>
      <c r="B60" s="3" t="s">
        <v>105</v>
      </c>
      <c r="C60" s="132" t="s">
        <v>545</v>
      </c>
      <c r="D60" s="133">
        <v>4</v>
      </c>
      <c r="E60" s="133">
        <v>4</v>
      </c>
      <c r="F60" s="133">
        <v>1</v>
      </c>
      <c r="G60" s="133">
        <v>0</v>
      </c>
      <c r="H60" s="133">
        <v>0</v>
      </c>
      <c r="I60" s="133">
        <v>0</v>
      </c>
      <c r="J60" s="133">
        <v>1</v>
      </c>
      <c r="K60" s="133">
        <v>0</v>
      </c>
      <c r="L60" s="133">
        <v>0</v>
      </c>
      <c r="M60" s="133">
        <v>0</v>
      </c>
      <c r="N60" s="1"/>
      <c r="O60" s="244"/>
    </row>
    <row r="61" spans="1:15" ht="13.5">
      <c r="A61" s="244"/>
      <c r="B61" s="3" t="s">
        <v>681</v>
      </c>
      <c r="C61" s="132" t="s">
        <v>546</v>
      </c>
      <c r="D61" s="133">
        <v>4</v>
      </c>
      <c r="E61" s="133">
        <v>3</v>
      </c>
      <c r="F61" s="133">
        <v>0</v>
      </c>
      <c r="G61" s="133">
        <v>0</v>
      </c>
      <c r="H61" s="133">
        <v>0</v>
      </c>
      <c r="I61" s="133">
        <v>1</v>
      </c>
      <c r="J61" s="133">
        <v>1</v>
      </c>
      <c r="K61" s="133">
        <v>0</v>
      </c>
      <c r="L61" s="133">
        <v>1</v>
      </c>
      <c r="M61" s="133">
        <v>0</v>
      </c>
      <c r="N61" s="1"/>
      <c r="O61" s="244"/>
    </row>
    <row r="62" spans="1:15" ht="13.5">
      <c r="A62" s="244"/>
      <c r="B62" s="3" t="s">
        <v>680</v>
      </c>
      <c r="C62" s="132" t="s">
        <v>673</v>
      </c>
      <c r="D62" s="133">
        <v>4</v>
      </c>
      <c r="E62" s="133">
        <v>4</v>
      </c>
      <c r="F62" s="133">
        <v>0</v>
      </c>
      <c r="G62" s="133">
        <v>0</v>
      </c>
      <c r="H62" s="133">
        <v>0</v>
      </c>
      <c r="I62" s="133">
        <v>0</v>
      </c>
      <c r="J62" s="133">
        <v>2</v>
      </c>
      <c r="K62" s="133">
        <v>0</v>
      </c>
      <c r="L62" s="133">
        <v>0</v>
      </c>
      <c r="M62" s="133">
        <v>0</v>
      </c>
      <c r="O62" s="244"/>
    </row>
    <row r="63" spans="1:15" ht="13.5">
      <c r="A63" s="244"/>
      <c r="B63" s="3" t="s">
        <v>679</v>
      </c>
      <c r="C63" s="132" t="s">
        <v>284</v>
      </c>
      <c r="D63" s="133">
        <v>3</v>
      </c>
      <c r="E63" s="133">
        <v>3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O63" s="244"/>
    </row>
    <row r="64" spans="1:15" ht="13.5">
      <c r="A64" s="244"/>
      <c r="B64" s="3" t="s">
        <v>678</v>
      </c>
      <c r="C64" s="132" t="s">
        <v>388</v>
      </c>
      <c r="D64" s="133">
        <v>3</v>
      </c>
      <c r="E64" s="133">
        <v>3</v>
      </c>
      <c r="F64" s="133">
        <v>0</v>
      </c>
      <c r="G64" s="133">
        <v>0</v>
      </c>
      <c r="H64" s="133">
        <v>1</v>
      </c>
      <c r="I64" s="133">
        <v>0</v>
      </c>
      <c r="J64" s="133">
        <v>1</v>
      </c>
      <c r="K64" s="133">
        <v>0</v>
      </c>
      <c r="L64" s="133">
        <v>0</v>
      </c>
      <c r="M64" s="133">
        <v>0</v>
      </c>
      <c r="O64" s="244"/>
    </row>
    <row r="65" spans="1:15" ht="13.5">
      <c r="A65" s="244"/>
      <c r="B65" s="3" t="s">
        <v>99</v>
      </c>
      <c r="C65" s="132" t="s">
        <v>644</v>
      </c>
      <c r="D65" s="133">
        <v>3</v>
      </c>
      <c r="E65" s="133">
        <v>3</v>
      </c>
      <c r="F65" s="133">
        <v>2</v>
      </c>
      <c r="G65" s="133">
        <v>1</v>
      </c>
      <c r="H65" s="133">
        <v>1</v>
      </c>
      <c r="I65" s="133">
        <v>0</v>
      </c>
      <c r="J65" s="133">
        <v>0</v>
      </c>
      <c r="K65" s="133">
        <v>1</v>
      </c>
      <c r="L65" s="133">
        <v>0</v>
      </c>
      <c r="M65" s="133">
        <v>0</v>
      </c>
      <c r="O65" s="244"/>
    </row>
    <row r="66" spans="1:15" ht="13.5">
      <c r="A66" s="244"/>
      <c r="B66" s="3" t="s">
        <v>102</v>
      </c>
      <c r="C66" s="132" t="s">
        <v>173</v>
      </c>
      <c r="D66" s="133">
        <v>3</v>
      </c>
      <c r="E66" s="133">
        <v>1</v>
      </c>
      <c r="F66" s="133">
        <v>0</v>
      </c>
      <c r="G66" s="133">
        <v>0</v>
      </c>
      <c r="H66" s="133">
        <v>1</v>
      </c>
      <c r="I66" s="133">
        <v>2</v>
      </c>
      <c r="J66" s="133">
        <v>0</v>
      </c>
      <c r="K66" s="133">
        <v>1</v>
      </c>
      <c r="L66" s="133">
        <v>0</v>
      </c>
      <c r="M66" s="133">
        <v>0</v>
      </c>
      <c r="N66" s="12"/>
      <c r="O66" s="244"/>
    </row>
    <row r="67" spans="1:15" ht="13.5">
      <c r="A67" s="244"/>
      <c r="B67" s="3" t="s">
        <v>103</v>
      </c>
      <c r="C67" s="132" t="s">
        <v>576</v>
      </c>
      <c r="D67" s="133">
        <v>3</v>
      </c>
      <c r="E67" s="133">
        <v>3</v>
      </c>
      <c r="F67" s="133">
        <v>0</v>
      </c>
      <c r="G67" s="133">
        <v>0</v>
      </c>
      <c r="H67" s="133">
        <v>0</v>
      </c>
      <c r="I67" s="133">
        <v>0</v>
      </c>
      <c r="J67" s="133">
        <v>1</v>
      </c>
      <c r="K67" s="133">
        <v>0</v>
      </c>
      <c r="L67" s="133">
        <v>0</v>
      </c>
      <c r="M67" s="133">
        <v>0</v>
      </c>
      <c r="N67" s="12"/>
      <c r="O67" s="244"/>
    </row>
    <row r="68" spans="1:15" ht="13.5">
      <c r="A68" s="244"/>
      <c r="B68" s="3" t="s">
        <v>677</v>
      </c>
      <c r="C68" s="132" t="s">
        <v>674</v>
      </c>
      <c r="D68" s="133">
        <v>3</v>
      </c>
      <c r="E68" s="133">
        <v>3</v>
      </c>
      <c r="F68" s="133">
        <v>1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>
        <v>0</v>
      </c>
      <c r="N68" s="12"/>
      <c r="O68" s="244"/>
    </row>
    <row r="69" spans="1:15" ht="13.5">
      <c r="A69" s="244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244"/>
    </row>
    <row r="70" spans="1:15" ht="13.5">
      <c r="A70" s="244"/>
      <c r="B70" s="3"/>
      <c r="C70" s="1" t="s">
        <v>45</v>
      </c>
      <c r="D70" s="1" t="s">
        <v>48</v>
      </c>
      <c r="E70" s="1" t="s">
        <v>49</v>
      </c>
      <c r="F70" s="1" t="s">
        <v>5</v>
      </c>
      <c r="G70" s="1" t="s">
        <v>7</v>
      </c>
      <c r="H70" s="1" t="s">
        <v>9</v>
      </c>
      <c r="I70" s="1" t="s">
        <v>13</v>
      </c>
      <c r="J70" s="1" t="s">
        <v>46</v>
      </c>
      <c r="K70" s="1" t="s">
        <v>47</v>
      </c>
      <c r="L70" s="1" t="s">
        <v>52</v>
      </c>
      <c r="O70" s="244"/>
    </row>
    <row r="71" spans="1:15" ht="13.5">
      <c r="A71" s="244"/>
      <c r="B71" s="3"/>
      <c r="C71" s="132" t="s">
        <v>166</v>
      </c>
      <c r="D71" s="133">
        <v>7</v>
      </c>
      <c r="E71" s="133">
        <v>112</v>
      </c>
      <c r="F71" s="133">
        <v>29</v>
      </c>
      <c r="G71" s="133">
        <v>2</v>
      </c>
      <c r="H71" s="133">
        <v>5</v>
      </c>
      <c r="I71" s="133">
        <v>5</v>
      </c>
      <c r="J71" s="133">
        <v>0</v>
      </c>
      <c r="K71" s="133">
        <v>0</v>
      </c>
      <c r="L71" s="133">
        <v>0</v>
      </c>
      <c r="O71" s="244"/>
    </row>
    <row r="72" spans="1:15" ht="13.5">
      <c r="A72" s="244"/>
      <c r="B72" s="3"/>
      <c r="C72" s="132"/>
      <c r="O72" s="244"/>
    </row>
    <row r="73" spans="1:15" ht="9" customHeight="1" thickBot="1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</row>
    <row r="74" spans="2:22" ht="14.25" thickBot="1">
      <c r="B74" t="s">
        <v>62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241" t="s">
        <v>513</v>
      </c>
      <c r="U74" s="242"/>
      <c r="V74" s="243"/>
    </row>
    <row r="75" spans="2:22" ht="13.5">
      <c r="B75" s="56" t="s">
        <v>14</v>
      </c>
      <c r="C75" s="13" t="s">
        <v>35</v>
      </c>
      <c r="D75" s="13" t="s">
        <v>55</v>
      </c>
      <c r="E75" s="13" t="s">
        <v>5</v>
      </c>
      <c r="F75" s="13" t="s">
        <v>6</v>
      </c>
      <c r="G75" s="13" t="s">
        <v>7</v>
      </c>
      <c r="H75" s="13" t="s">
        <v>8</v>
      </c>
      <c r="I75" s="13" t="s">
        <v>11</v>
      </c>
      <c r="J75" s="13" t="s">
        <v>9</v>
      </c>
      <c r="K75" s="13" t="s">
        <v>13</v>
      </c>
      <c r="L75" s="13" t="s">
        <v>10</v>
      </c>
      <c r="M75" s="27" t="s">
        <v>12</v>
      </c>
      <c r="N75" s="13" t="s">
        <v>63</v>
      </c>
      <c r="O75" s="22"/>
      <c r="P75" s="13" t="s">
        <v>36</v>
      </c>
      <c r="Q75" s="13" t="s">
        <v>39</v>
      </c>
      <c r="R75" s="13" t="s">
        <v>40</v>
      </c>
      <c r="S75" s="14" t="s">
        <v>38</v>
      </c>
      <c r="T75" s="174" t="s">
        <v>6</v>
      </c>
      <c r="U75" s="27" t="s">
        <v>7</v>
      </c>
      <c r="V75" s="28" t="s">
        <v>36</v>
      </c>
    </row>
    <row r="76" spans="2:22" ht="13.5">
      <c r="B76" s="15">
        <v>1</v>
      </c>
      <c r="C76" s="16" t="s">
        <v>15</v>
      </c>
      <c r="D76" s="17">
        <v>3</v>
      </c>
      <c r="E76" s="17">
        <f>D20+D44+D67</f>
        <v>8</v>
      </c>
      <c r="F76" s="17">
        <f aca="true" t="shared" si="0" ref="F76:N76">E20+E44+E67</f>
        <v>6</v>
      </c>
      <c r="G76" s="17">
        <f t="shared" si="0"/>
        <v>2</v>
      </c>
      <c r="H76" s="17">
        <f t="shared" si="0"/>
        <v>3</v>
      </c>
      <c r="I76" s="17">
        <f t="shared" si="0"/>
        <v>3</v>
      </c>
      <c r="J76" s="17">
        <f t="shared" si="0"/>
        <v>2</v>
      </c>
      <c r="K76" s="17">
        <f t="shared" si="0"/>
        <v>1</v>
      </c>
      <c r="L76" s="17">
        <f t="shared" si="0"/>
        <v>2</v>
      </c>
      <c r="M76" s="17">
        <f t="shared" si="0"/>
        <v>0</v>
      </c>
      <c r="N76" s="17">
        <f t="shared" si="0"/>
        <v>0</v>
      </c>
      <c r="O76" s="19"/>
      <c r="P76" s="18">
        <f>G76/F76</f>
        <v>0.3333333333333333</v>
      </c>
      <c r="Q76" s="17">
        <v>0</v>
      </c>
      <c r="R76" s="17">
        <v>0</v>
      </c>
      <c r="S76" s="17">
        <v>0</v>
      </c>
      <c r="T76" s="102">
        <v>3</v>
      </c>
      <c r="U76" s="96">
        <v>2</v>
      </c>
      <c r="V76" s="29">
        <f>U76/T76</f>
        <v>0.6666666666666666</v>
      </c>
    </row>
    <row r="77" spans="2:22" ht="13.5">
      <c r="B77" s="15">
        <v>2</v>
      </c>
      <c r="C77" s="16" t="s">
        <v>16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9"/>
      <c r="P77" s="18">
        <v>0</v>
      </c>
      <c r="Q77" s="17">
        <v>0</v>
      </c>
      <c r="R77" s="17">
        <v>0</v>
      </c>
      <c r="S77" s="17">
        <v>0</v>
      </c>
      <c r="T77" s="102">
        <v>0</v>
      </c>
      <c r="U77" s="96">
        <v>0</v>
      </c>
      <c r="V77" s="29">
        <v>0</v>
      </c>
    </row>
    <row r="78" spans="2:22" ht="13.5">
      <c r="B78" s="15">
        <v>3</v>
      </c>
      <c r="C78" s="16" t="s">
        <v>31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9"/>
      <c r="P78" s="18">
        <v>0</v>
      </c>
      <c r="Q78" s="17">
        <v>0</v>
      </c>
      <c r="R78" s="17">
        <v>0</v>
      </c>
      <c r="S78" s="17">
        <v>0</v>
      </c>
      <c r="T78" s="102">
        <v>1</v>
      </c>
      <c r="U78" s="96">
        <v>0</v>
      </c>
      <c r="V78" s="29">
        <f aca="true" t="shared" si="1" ref="V78:V92">U78/T78</f>
        <v>0</v>
      </c>
    </row>
    <row r="79" spans="2:22" ht="13.5">
      <c r="B79" s="15">
        <v>4</v>
      </c>
      <c r="C79" s="16" t="s">
        <v>17</v>
      </c>
      <c r="D79" s="17">
        <v>3</v>
      </c>
      <c r="E79" s="17">
        <f>D11+D36+D60</f>
        <v>11</v>
      </c>
      <c r="F79" s="17">
        <f aca="true" t="shared" si="2" ref="F79:N79">E11+E36+E60</f>
        <v>11</v>
      </c>
      <c r="G79" s="17">
        <f t="shared" si="2"/>
        <v>4</v>
      </c>
      <c r="H79" s="17">
        <f t="shared" si="2"/>
        <v>3</v>
      </c>
      <c r="I79" s="17">
        <f t="shared" si="2"/>
        <v>1</v>
      </c>
      <c r="J79" s="17">
        <f t="shared" si="2"/>
        <v>0</v>
      </c>
      <c r="K79" s="17">
        <f t="shared" si="2"/>
        <v>1</v>
      </c>
      <c r="L79" s="17">
        <f t="shared" si="2"/>
        <v>5</v>
      </c>
      <c r="M79" s="17">
        <f t="shared" si="2"/>
        <v>0</v>
      </c>
      <c r="N79" s="17">
        <f t="shared" si="2"/>
        <v>0</v>
      </c>
      <c r="O79" s="19"/>
      <c r="P79" s="18">
        <f aca="true" t="shared" si="3" ref="P79:P92">G79/F79</f>
        <v>0.36363636363636365</v>
      </c>
      <c r="Q79" s="17">
        <v>0</v>
      </c>
      <c r="R79" s="17">
        <v>0</v>
      </c>
      <c r="S79" s="17">
        <v>0</v>
      </c>
      <c r="T79" s="102">
        <v>3</v>
      </c>
      <c r="U79" s="96">
        <v>2</v>
      </c>
      <c r="V79" s="29">
        <f t="shared" si="1"/>
        <v>0.6666666666666666</v>
      </c>
    </row>
    <row r="80" spans="2:22" ht="13.5">
      <c r="B80" s="15">
        <v>5</v>
      </c>
      <c r="C80" s="16" t="s">
        <v>32</v>
      </c>
      <c r="D80" s="17">
        <v>2</v>
      </c>
      <c r="E80" s="17">
        <f>D37+D62</f>
        <v>8</v>
      </c>
      <c r="F80" s="17">
        <f aca="true" t="shared" si="4" ref="F80:N80">E37+E62</f>
        <v>6</v>
      </c>
      <c r="G80" s="17">
        <f t="shared" si="4"/>
        <v>0</v>
      </c>
      <c r="H80" s="17">
        <f t="shared" si="4"/>
        <v>0</v>
      </c>
      <c r="I80" s="17">
        <f t="shared" si="4"/>
        <v>1</v>
      </c>
      <c r="J80" s="17">
        <f t="shared" si="4"/>
        <v>2</v>
      </c>
      <c r="K80" s="17">
        <f t="shared" si="4"/>
        <v>2</v>
      </c>
      <c r="L80" s="17">
        <f t="shared" si="4"/>
        <v>0</v>
      </c>
      <c r="M80" s="17">
        <f t="shared" si="4"/>
        <v>0</v>
      </c>
      <c r="N80" s="17">
        <f t="shared" si="4"/>
        <v>0</v>
      </c>
      <c r="O80" s="19"/>
      <c r="P80" s="18">
        <f t="shared" si="3"/>
        <v>0</v>
      </c>
      <c r="Q80" s="17">
        <v>0</v>
      </c>
      <c r="R80" s="17">
        <v>0</v>
      </c>
      <c r="S80" s="17">
        <v>0</v>
      </c>
      <c r="T80" s="102">
        <v>4</v>
      </c>
      <c r="U80" s="96">
        <v>0</v>
      </c>
      <c r="V80" s="29">
        <f t="shared" si="1"/>
        <v>0</v>
      </c>
    </row>
    <row r="81" spans="2:22" ht="13.5">
      <c r="B81" s="15">
        <v>6</v>
      </c>
      <c r="C81" s="16" t="s">
        <v>77</v>
      </c>
      <c r="D81" s="17">
        <v>3</v>
      </c>
      <c r="E81" s="17">
        <f>D18+D41+D65</f>
        <v>8</v>
      </c>
      <c r="F81" s="17">
        <f aca="true" t="shared" si="5" ref="F81:N81">E18+E41+E65</f>
        <v>7</v>
      </c>
      <c r="G81" s="17">
        <f t="shared" si="5"/>
        <v>3</v>
      </c>
      <c r="H81" s="17">
        <f t="shared" si="5"/>
        <v>1</v>
      </c>
      <c r="I81" s="17">
        <f t="shared" si="5"/>
        <v>3</v>
      </c>
      <c r="J81" s="17">
        <f t="shared" si="5"/>
        <v>1</v>
      </c>
      <c r="K81" s="17">
        <f t="shared" si="5"/>
        <v>0</v>
      </c>
      <c r="L81" s="17">
        <f t="shared" si="5"/>
        <v>3</v>
      </c>
      <c r="M81" s="17">
        <f t="shared" si="5"/>
        <v>1</v>
      </c>
      <c r="N81" s="17">
        <f t="shared" si="5"/>
        <v>0</v>
      </c>
      <c r="O81" s="19"/>
      <c r="P81" s="18">
        <f t="shared" si="3"/>
        <v>0.42857142857142855</v>
      </c>
      <c r="Q81" s="17">
        <v>0</v>
      </c>
      <c r="R81" s="17">
        <v>0</v>
      </c>
      <c r="S81" s="17">
        <v>1</v>
      </c>
      <c r="T81" s="102">
        <v>1</v>
      </c>
      <c r="U81" s="96">
        <v>0</v>
      </c>
      <c r="V81" s="29">
        <f t="shared" si="1"/>
        <v>0</v>
      </c>
    </row>
    <row r="82" spans="2:22" ht="13.5">
      <c r="B82" s="15">
        <v>7</v>
      </c>
      <c r="C82" s="16" t="s">
        <v>19</v>
      </c>
      <c r="D82" s="17">
        <v>2</v>
      </c>
      <c r="E82" s="17">
        <f>D14+D39</f>
        <v>5</v>
      </c>
      <c r="F82" s="17">
        <f aca="true" t="shared" si="6" ref="F82:N82">E14+E39</f>
        <v>5</v>
      </c>
      <c r="G82" s="17">
        <f t="shared" si="6"/>
        <v>1</v>
      </c>
      <c r="H82" s="17">
        <f t="shared" si="6"/>
        <v>3</v>
      </c>
      <c r="I82" s="17">
        <f t="shared" si="6"/>
        <v>2</v>
      </c>
      <c r="J82" s="17">
        <f t="shared" si="6"/>
        <v>0</v>
      </c>
      <c r="K82" s="17">
        <f t="shared" si="6"/>
        <v>0</v>
      </c>
      <c r="L82" s="17">
        <f t="shared" si="6"/>
        <v>0</v>
      </c>
      <c r="M82" s="17">
        <f t="shared" si="6"/>
        <v>1</v>
      </c>
      <c r="N82" s="17">
        <f t="shared" si="6"/>
        <v>0</v>
      </c>
      <c r="O82" s="19"/>
      <c r="P82" s="18">
        <f t="shared" si="3"/>
        <v>0.2</v>
      </c>
      <c r="Q82" s="17">
        <v>0</v>
      </c>
      <c r="R82" s="17">
        <v>1</v>
      </c>
      <c r="S82" s="17">
        <v>0</v>
      </c>
      <c r="T82" s="102">
        <v>2</v>
      </c>
      <c r="U82" s="96">
        <v>1</v>
      </c>
      <c r="V82" s="29">
        <f t="shared" si="1"/>
        <v>0.5</v>
      </c>
    </row>
    <row r="83" spans="2:22" ht="13.5">
      <c r="B83" s="15">
        <v>8</v>
      </c>
      <c r="C83" s="16" t="s">
        <v>34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9"/>
      <c r="P83" s="18">
        <v>0</v>
      </c>
      <c r="Q83" s="17">
        <v>0</v>
      </c>
      <c r="R83" s="17">
        <v>0</v>
      </c>
      <c r="S83" s="17">
        <v>0</v>
      </c>
      <c r="T83" s="102">
        <v>0</v>
      </c>
      <c r="U83" s="96">
        <v>0</v>
      </c>
      <c r="V83" s="29">
        <v>0</v>
      </c>
    </row>
    <row r="84" spans="2:22" ht="13.5">
      <c r="B84" s="15">
        <v>9</v>
      </c>
      <c r="C84" s="16" t="s">
        <v>29</v>
      </c>
      <c r="D84" s="17">
        <v>3</v>
      </c>
      <c r="E84" s="17">
        <f>D19+D42+D68</f>
        <v>7</v>
      </c>
      <c r="F84" s="17">
        <f aca="true" t="shared" si="7" ref="F84:N84">E19+E42+E68</f>
        <v>6</v>
      </c>
      <c r="G84" s="17">
        <f t="shared" si="7"/>
        <v>3</v>
      </c>
      <c r="H84" s="17">
        <f t="shared" si="7"/>
        <v>0</v>
      </c>
      <c r="I84" s="17">
        <f t="shared" si="7"/>
        <v>3</v>
      </c>
      <c r="J84" s="17">
        <f t="shared" si="7"/>
        <v>1</v>
      </c>
      <c r="K84" s="17">
        <f t="shared" si="7"/>
        <v>0</v>
      </c>
      <c r="L84" s="17">
        <f t="shared" si="7"/>
        <v>3</v>
      </c>
      <c r="M84" s="17">
        <f t="shared" si="7"/>
        <v>0</v>
      </c>
      <c r="N84" s="17">
        <f t="shared" si="7"/>
        <v>0</v>
      </c>
      <c r="O84" s="19"/>
      <c r="P84" s="18">
        <f t="shared" si="3"/>
        <v>0.5</v>
      </c>
      <c r="Q84" s="17">
        <v>0</v>
      </c>
      <c r="R84" s="17">
        <v>1</v>
      </c>
      <c r="S84" s="17">
        <v>0</v>
      </c>
      <c r="T84" s="102">
        <v>2</v>
      </c>
      <c r="U84" s="96">
        <v>1</v>
      </c>
      <c r="V84" s="29">
        <f t="shared" si="1"/>
        <v>0.5</v>
      </c>
    </row>
    <row r="85" spans="2:22" ht="13.5">
      <c r="B85" s="15">
        <v>10</v>
      </c>
      <c r="C85" s="16" t="s">
        <v>20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9"/>
      <c r="P85" s="18">
        <v>0</v>
      </c>
      <c r="Q85" s="17">
        <v>0</v>
      </c>
      <c r="R85" s="17">
        <v>0</v>
      </c>
      <c r="S85" s="17">
        <v>0</v>
      </c>
      <c r="T85" s="102">
        <v>0</v>
      </c>
      <c r="U85" s="96">
        <v>0</v>
      </c>
      <c r="V85" s="29">
        <v>0</v>
      </c>
    </row>
    <row r="86" spans="2:22" ht="13.5">
      <c r="B86" s="15">
        <v>12</v>
      </c>
      <c r="C86" s="16" t="s">
        <v>22</v>
      </c>
      <c r="D86" s="17">
        <v>1</v>
      </c>
      <c r="E86" s="17">
        <f>D12</f>
        <v>3</v>
      </c>
      <c r="F86" s="17">
        <f aca="true" t="shared" si="8" ref="F86:N86">E12</f>
        <v>2</v>
      </c>
      <c r="G86" s="17">
        <f t="shared" si="8"/>
        <v>0</v>
      </c>
      <c r="H86" s="17">
        <f t="shared" si="8"/>
        <v>0</v>
      </c>
      <c r="I86" s="17">
        <f t="shared" si="8"/>
        <v>1</v>
      </c>
      <c r="J86" s="17">
        <f t="shared" si="8"/>
        <v>1</v>
      </c>
      <c r="K86" s="17">
        <f t="shared" si="8"/>
        <v>1</v>
      </c>
      <c r="L86" s="17">
        <f t="shared" si="8"/>
        <v>1</v>
      </c>
      <c r="M86" s="17">
        <f t="shared" si="8"/>
        <v>0</v>
      </c>
      <c r="N86" s="17">
        <f t="shared" si="8"/>
        <v>0</v>
      </c>
      <c r="O86" s="19"/>
      <c r="P86" s="18">
        <f t="shared" si="3"/>
        <v>0</v>
      </c>
      <c r="Q86" s="17">
        <v>0</v>
      </c>
      <c r="R86" s="17">
        <v>0</v>
      </c>
      <c r="S86" s="17">
        <v>0</v>
      </c>
      <c r="T86" s="102">
        <v>0</v>
      </c>
      <c r="U86" s="96">
        <v>0</v>
      </c>
      <c r="V86" s="29">
        <v>0</v>
      </c>
    </row>
    <row r="87" spans="2:22" ht="13.5">
      <c r="B87" s="15">
        <v>13</v>
      </c>
      <c r="C87" s="16" t="s">
        <v>23</v>
      </c>
      <c r="D87" s="17">
        <v>1</v>
      </c>
      <c r="E87" s="17">
        <f>D13</f>
        <v>3</v>
      </c>
      <c r="F87" s="17">
        <f aca="true" t="shared" si="9" ref="F87:N87">E13</f>
        <v>2</v>
      </c>
      <c r="G87" s="17">
        <f t="shared" si="9"/>
        <v>1</v>
      </c>
      <c r="H87" s="17">
        <f t="shared" si="9"/>
        <v>2</v>
      </c>
      <c r="I87" s="17">
        <f t="shared" si="9"/>
        <v>1</v>
      </c>
      <c r="J87" s="17">
        <f t="shared" si="9"/>
        <v>1</v>
      </c>
      <c r="K87" s="17">
        <f t="shared" si="9"/>
        <v>0</v>
      </c>
      <c r="L87" s="17">
        <f t="shared" si="9"/>
        <v>0</v>
      </c>
      <c r="M87" s="17">
        <f t="shared" si="9"/>
        <v>0</v>
      </c>
      <c r="N87" s="17">
        <f t="shared" si="9"/>
        <v>0</v>
      </c>
      <c r="O87" s="19"/>
      <c r="P87" s="18">
        <f t="shared" si="3"/>
        <v>0.5</v>
      </c>
      <c r="Q87" s="17">
        <v>0</v>
      </c>
      <c r="R87" s="17">
        <v>0</v>
      </c>
      <c r="S87" s="17">
        <v>0</v>
      </c>
      <c r="T87" s="102">
        <v>1</v>
      </c>
      <c r="U87" s="96">
        <v>1</v>
      </c>
      <c r="V87" s="29">
        <f t="shared" si="1"/>
        <v>1</v>
      </c>
    </row>
    <row r="88" spans="2:22" ht="13.5">
      <c r="B88" s="15">
        <v>14</v>
      </c>
      <c r="C88" s="16" t="s">
        <v>24</v>
      </c>
      <c r="D88" s="17">
        <v>3</v>
      </c>
      <c r="E88" s="17">
        <f>D17+D38+D63</f>
        <v>6</v>
      </c>
      <c r="F88" s="17">
        <f aca="true" t="shared" si="10" ref="F88:N88">E17+E38+E63</f>
        <v>6</v>
      </c>
      <c r="G88" s="17">
        <f t="shared" si="10"/>
        <v>1</v>
      </c>
      <c r="H88" s="17">
        <f t="shared" si="10"/>
        <v>0</v>
      </c>
      <c r="I88" s="17">
        <f t="shared" si="10"/>
        <v>1</v>
      </c>
      <c r="J88" s="17">
        <f t="shared" si="10"/>
        <v>0</v>
      </c>
      <c r="K88" s="17">
        <f t="shared" si="10"/>
        <v>1</v>
      </c>
      <c r="L88" s="17">
        <f t="shared" si="10"/>
        <v>0</v>
      </c>
      <c r="M88" s="17">
        <f t="shared" si="10"/>
        <v>1</v>
      </c>
      <c r="N88" s="17">
        <f t="shared" si="10"/>
        <v>0</v>
      </c>
      <c r="O88" s="19"/>
      <c r="P88" s="18">
        <f t="shared" si="3"/>
        <v>0.16666666666666666</v>
      </c>
      <c r="Q88" s="17">
        <v>0</v>
      </c>
      <c r="R88" s="17">
        <v>0</v>
      </c>
      <c r="S88" s="17">
        <v>0</v>
      </c>
      <c r="T88" s="102">
        <v>2</v>
      </c>
      <c r="U88" s="96">
        <v>1</v>
      </c>
      <c r="V88" s="29">
        <f t="shared" si="1"/>
        <v>0.5</v>
      </c>
    </row>
    <row r="89" spans="2:22" ht="13.5">
      <c r="B89" s="15">
        <v>15</v>
      </c>
      <c r="C89" s="16" t="s">
        <v>25</v>
      </c>
      <c r="D89" s="17">
        <v>1</v>
      </c>
      <c r="E89" s="17">
        <f>D15</f>
        <v>1</v>
      </c>
      <c r="F89" s="17">
        <f aca="true" t="shared" si="11" ref="F89:N89">E15</f>
        <v>0</v>
      </c>
      <c r="G89" s="17">
        <f t="shared" si="11"/>
        <v>0</v>
      </c>
      <c r="H89" s="17">
        <f t="shared" si="11"/>
        <v>0</v>
      </c>
      <c r="I89" s="17">
        <f t="shared" si="11"/>
        <v>1</v>
      </c>
      <c r="J89" s="17">
        <f t="shared" si="11"/>
        <v>1</v>
      </c>
      <c r="K89" s="17">
        <f t="shared" si="11"/>
        <v>0</v>
      </c>
      <c r="L89" s="17">
        <f t="shared" si="11"/>
        <v>0</v>
      </c>
      <c r="M89" s="17">
        <f t="shared" si="11"/>
        <v>0</v>
      </c>
      <c r="N89" s="17">
        <f t="shared" si="11"/>
        <v>0</v>
      </c>
      <c r="O89" s="19"/>
      <c r="P89" s="18">
        <v>0</v>
      </c>
      <c r="Q89" s="17">
        <v>0</v>
      </c>
      <c r="R89" s="17">
        <v>0</v>
      </c>
      <c r="S89" s="17">
        <v>0</v>
      </c>
      <c r="T89" s="102">
        <v>0</v>
      </c>
      <c r="U89" s="96">
        <v>0</v>
      </c>
      <c r="V89" s="29">
        <v>0</v>
      </c>
    </row>
    <row r="90" spans="2:22" ht="13.5">
      <c r="B90" s="15">
        <v>16</v>
      </c>
      <c r="C90" s="16" t="s">
        <v>26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9"/>
      <c r="P90" s="18">
        <v>0</v>
      </c>
      <c r="Q90" s="17">
        <v>0</v>
      </c>
      <c r="R90" s="17">
        <v>0</v>
      </c>
      <c r="S90" s="17">
        <v>0</v>
      </c>
      <c r="T90" s="102">
        <v>0</v>
      </c>
      <c r="U90" s="96">
        <v>0</v>
      </c>
      <c r="V90" s="29">
        <v>0</v>
      </c>
    </row>
    <row r="91" spans="2:22" ht="13.5">
      <c r="B91" s="15">
        <v>17</v>
      </c>
      <c r="C91" s="16" t="s">
        <v>27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9"/>
      <c r="P91" s="18">
        <v>0</v>
      </c>
      <c r="Q91" s="17">
        <v>0</v>
      </c>
      <c r="R91" s="17">
        <v>0</v>
      </c>
      <c r="S91" s="17">
        <v>0</v>
      </c>
      <c r="T91" s="102">
        <v>0</v>
      </c>
      <c r="U91" s="96">
        <v>0</v>
      </c>
      <c r="V91" s="29">
        <v>0</v>
      </c>
    </row>
    <row r="92" spans="2:22" ht="13.5">
      <c r="B92" s="15">
        <v>18</v>
      </c>
      <c r="C92" s="16" t="s">
        <v>225</v>
      </c>
      <c r="D92" s="17">
        <v>3</v>
      </c>
      <c r="E92" s="17">
        <f>D21+D45+D61</f>
        <v>9</v>
      </c>
      <c r="F92" s="17">
        <f aca="true" t="shared" si="12" ref="F92:N92">E21+E45+E61</f>
        <v>7</v>
      </c>
      <c r="G92" s="17">
        <f t="shared" si="12"/>
        <v>0</v>
      </c>
      <c r="H92" s="17">
        <f t="shared" si="12"/>
        <v>1</v>
      </c>
      <c r="I92" s="17">
        <f t="shared" si="12"/>
        <v>1</v>
      </c>
      <c r="J92" s="17">
        <f t="shared" si="12"/>
        <v>1</v>
      </c>
      <c r="K92" s="17">
        <f t="shared" si="12"/>
        <v>2</v>
      </c>
      <c r="L92" s="17">
        <f t="shared" si="12"/>
        <v>1</v>
      </c>
      <c r="M92" s="17">
        <f t="shared" si="12"/>
        <v>1</v>
      </c>
      <c r="N92" s="17">
        <f t="shared" si="12"/>
        <v>1</v>
      </c>
      <c r="O92" s="19"/>
      <c r="P92" s="18">
        <f t="shared" si="3"/>
        <v>0</v>
      </c>
      <c r="Q92" s="17">
        <v>0</v>
      </c>
      <c r="R92" s="17">
        <v>0</v>
      </c>
      <c r="S92" s="17">
        <v>0</v>
      </c>
      <c r="T92" s="102">
        <v>3</v>
      </c>
      <c r="U92" s="96">
        <v>0</v>
      </c>
      <c r="V92" s="29">
        <f t="shared" si="1"/>
        <v>0</v>
      </c>
    </row>
    <row r="93" spans="2:22" ht="13.5">
      <c r="B93" s="15">
        <v>19</v>
      </c>
      <c r="C93" s="16" t="s">
        <v>28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9"/>
      <c r="P93" s="18">
        <v>0</v>
      </c>
      <c r="Q93" s="17">
        <v>0</v>
      </c>
      <c r="R93" s="17">
        <v>0</v>
      </c>
      <c r="S93" s="17">
        <v>0</v>
      </c>
      <c r="T93" s="102">
        <v>0</v>
      </c>
      <c r="U93" s="96">
        <v>0</v>
      </c>
      <c r="V93" s="29">
        <v>0</v>
      </c>
    </row>
    <row r="94" spans="2:22" ht="14.25" thickBot="1">
      <c r="B94" s="59">
        <v>20</v>
      </c>
      <c r="C94" s="57" t="s">
        <v>30</v>
      </c>
      <c r="D94" s="20">
        <v>3</v>
      </c>
      <c r="E94" s="20">
        <f>D16+D40+D64</f>
        <v>7</v>
      </c>
      <c r="F94" s="20">
        <f aca="true" t="shared" si="13" ref="F94:N94">E16+E40+E64</f>
        <v>7</v>
      </c>
      <c r="G94" s="20">
        <f t="shared" si="13"/>
        <v>0</v>
      </c>
      <c r="H94" s="20">
        <f t="shared" si="13"/>
        <v>0</v>
      </c>
      <c r="I94" s="20">
        <f t="shared" si="13"/>
        <v>1</v>
      </c>
      <c r="J94" s="20">
        <f t="shared" si="13"/>
        <v>0</v>
      </c>
      <c r="K94" s="20">
        <f t="shared" si="13"/>
        <v>2</v>
      </c>
      <c r="L94" s="20">
        <f t="shared" si="13"/>
        <v>0</v>
      </c>
      <c r="M94" s="20">
        <f t="shared" si="13"/>
        <v>0</v>
      </c>
      <c r="N94" s="20">
        <f t="shared" si="13"/>
        <v>0</v>
      </c>
      <c r="O94" s="21"/>
      <c r="P94" s="60">
        <f>G94/F94</f>
        <v>0</v>
      </c>
      <c r="Q94" s="20">
        <v>0</v>
      </c>
      <c r="R94" s="20">
        <v>0</v>
      </c>
      <c r="S94" s="25">
        <v>0</v>
      </c>
      <c r="T94" s="114">
        <v>2</v>
      </c>
      <c r="U94" s="108">
        <v>0</v>
      </c>
      <c r="V94" s="61">
        <f>U94/T94</f>
        <v>0</v>
      </c>
    </row>
    <row r="96" ht="14.25" thickBot="1">
      <c r="B96" t="s">
        <v>51</v>
      </c>
    </row>
    <row r="97" spans="2:19" ht="13.5">
      <c r="B97" s="56" t="s">
        <v>14</v>
      </c>
      <c r="C97" s="13" t="s">
        <v>35</v>
      </c>
      <c r="D97" s="13" t="s">
        <v>55</v>
      </c>
      <c r="E97" s="13" t="s">
        <v>48</v>
      </c>
      <c r="F97" s="13" t="s">
        <v>49</v>
      </c>
      <c r="G97" s="13" t="s">
        <v>5</v>
      </c>
      <c r="H97" s="13" t="s">
        <v>7</v>
      </c>
      <c r="I97" s="13" t="s">
        <v>9</v>
      </c>
      <c r="J97" s="13" t="s">
        <v>13</v>
      </c>
      <c r="K97" s="13" t="s">
        <v>46</v>
      </c>
      <c r="L97" s="13" t="s">
        <v>47</v>
      </c>
      <c r="M97" s="13" t="s">
        <v>52</v>
      </c>
      <c r="N97" s="13"/>
      <c r="O97" s="34"/>
      <c r="P97" s="13" t="s">
        <v>50</v>
      </c>
      <c r="Q97" s="13" t="s">
        <v>53</v>
      </c>
      <c r="R97" s="13" t="s">
        <v>54</v>
      </c>
      <c r="S97" s="14" t="s">
        <v>56</v>
      </c>
    </row>
    <row r="98" spans="2:19" ht="14.25" thickBot="1">
      <c r="B98" s="234">
        <v>1</v>
      </c>
      <c r="C98" s="57" t="s">
        <v>278</v>
      </c>
      <c r="D98" s="235">
        <v>3</v>
      </c>
      <c r="E98" s="235">
        <f>D24+D48+D71</f>
        <v>16</v>
      </c>
      <c r="F98" s="235">
        <f aca="true" t="shared" si="14" ref="F98:M98">E24+E48+E71</f>
        <v>261</v>
      </c>
      <c r="G98" s="235">
        <f t="shared" si="14"/>
        <v>67</v>
      </c>
      <c r="H98" s="235">
        <f t="shared" si="14"/>
        <v>8</v>
      </c>
      <c r="I98" s="235">
        <f t="shared" si="14"/>
        <v>11</v>
      </c>
      <c r="J98" s="235">
        <f t="shared" si="14"/>
        <v>10</v>
      </c>
      <c r="K98" s="235">
        <f t="shared" si="14"/>
        <v>3</v>
      </c>
      <c r="L98" s="235">
        <f t="shared" si="14"/>
        <v>1</v>
      </c>
      <c r="M98" s="235">
        <f t="shared" si="14"/>
        <v>0</v>
      </c>
      <c r="N98" s="235"/>
      <c r="O98" s="40"/>
      <c r="P98" s="41">
        <f>L98/E98*7</f>
        <v>0.4375</v>
      </c>
      <c r="Q98" s="235">
        <v>3</v>
      </c>
      <c r="R98" s="235">
        <v>0</v>
      </c>
      <c r="S98" s="236">
        <v>0</v>
      </c>
    </row>
  </sheetData>
  <sheetProtection/>
  <mergeCells count="11">
    <mergeCell ref="A51:A72"/>
    <mergeCell ref="A1:O1"/>
    <mergeCell ref="A73:O73"/>
    <mergeCell ref="T74:V74"/>
    <mergeCell ref="A2:A25"/>
    <mergeCell ref="O2:O25"/>
    <mergeCell ref="A26:O26"/>
    <mergeCell ref="A27:A49"/>
    <mergeCell ref="O27:O49"/>
    <mergeCell ref="A50:O50"/>
    <mergeCell ref="O51:O7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52"/>
  <sheetViews>
    <sheetView zoomScalePageLayoutView="0" workbookViewId="0" topLeftCell="A115">
      <selection activeCell="J97" sqref="J97"/>
    </sheetView>
  </sheetViews>
  <sheetFormatPr defaultColWidth="9.00390625" defaultRowHeight="13.5"/>
  <cols>
    <col min="1" max="1" width="1.625" style="0" customWidth="1"/>
    <col min="2" max="2" width="6.62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617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7" t="s">
        <v>0</v>
      </c>
      <c r="J3" s="2">
        <v>7</v>
      </c>
      <c r="K3" s="2"/>
      <c r="L3" s="2"/>
      <c r="O3" s="244"/>
    </row>
    <row r="4" spans="1:15" ht="24.75" customHeight="1">
      <c r="A4" s="244"/>
      <c r="C4" s="54" t="s">
        <v>618</v>
      </c>
      <c r="D4" s="8">
        <v>0</v>
      </c>
      <c r="E4" s="8">
        <v>0</v>
      </c>
      <c r="F4" s="8">
        <v>0</v>
      </c>
      <c r="G4" s="8">
        <v>0</v>
      </c>
      <c r="H4" s="8"/>
      <c r="I4" s="9">
        <v>0</v>
      </c>
      <c r="J4" s="2"/>
      <c r="K4" s="2"/>
      <c r="L4" s="2"/>
      <c r="O4" s="244"/>
    </row>
    <row r="5" spans="1:15" ht="24.75" customHeight="1" thickBot="1">
      <c r="A5" s="244"/>
      <c r="C5" s="55" t="s">
        <v>60</v>
      </c>
      <c r="D5" s="10">
        <v>0</v>
      </c>
      <c r="E5" s="10">
        <v>3</v>
      </c>
      <c r="F5" s="10">
        <v>3</v>
      </c>
      <c r="G5" s="10" t="s">
        <v>621</v>
      </c>
      <c r="H5" s="10"/>
      <c r="I5" s="11">
        <v>7</v>
      </c>
      <c r="J5" s="2"/>
      <c r="K5" s="2"/>
      <c r="L5" s="2"/>
      <c r="O5" s="244"/>
    </row>
    <row r="6" spans="1:15" ht="13.5">
      <c r="A6" s="244"/>
      <c r="O6" s="244"/>
    </row>
    <row r="7" spans="1:15" ht="13.5">
      <c r="A7" s="244"/>
      <c r="C7" t="s">
        <v>536</v>
      </c>
      <c r="D7" t="s">
        <v>527</v>
      </c>
      <c r="O7" s="244"/>
    </row>
    <row r="8" spans="1:15" ht="13.5">
      <c r="A8" s="244"/>
      <c r="C8" t="s">
        <v>1</v>
      </c>
      <c r="D8" t="s">
        <v>61</v>
      </c>
      <c r="O8" s="244"/>
    </row>
    <row r="9" spans="1:15" ht="13.5">
      <c r="A9" s="244"/>
      <c r="C9" t="s">
        <v>2</v>
      </c>
      <c r="D9" t="s">
        <v>631</v>
      </c>
      <c r="O9" s="244"/>
    </row>
    <row r="10" spans="1:15" ht="13.5">
      <c r="A10" s="244"/>
      <c r="O10" s="244"/>
    </row>
    <row r="11" spans="1:15" ht="13.5">
      <c r="A11" s="244"/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11</v>
      </c>
      <c r="I11" s="1" t="s">
        <v>9</v>
      </c>
      <c r="J11" s="1" t="s">
        <v>13</v>
      </c>
      <c r="K11" s="1" t="s">
        <v>10</v>
      </c>
      <c r="L11" s="1" t="s">
        <v>12</v>
      </c>
      <c r="M11" s="1" t="s">
        <v>63</v>
      </c>
      <c r="O11" s="244"/>
    </row>
    <row r="12" spans="1:15" ht="13.5">
      <c r="A12" s="244"/>
      <c r="B12" s="3" t="s">
        <v>630</v>
      </c>
      <c r="C12" s="132" t="s">
        <v>410</v>
      </c>
      <c r="D12" s="133">
        <v>3</v>
      </c>
      <c r="E12" s="133">
        <v>3</v>
      </c>
      <c r="F12" s="133">
        <v>1</v>
      </c>
      <c r="G12" s="133">
        <v>1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"/>
      <c r="O12" s="244"/>
    </row>
    <row r="13" spans="1:15" ht="13.5">
      <c r="A13" s="244"/>
      <c r="B13" s="3" t="s">
        <v>624</v>
      </c>
      <c r="C13" s="132" t="s">
        <v>303</v>
      </c>
      <c r="D13" s="133">
        <v>2</v>
      </c>
      <c r="E13" s="133">
        <v>1</v>
      </c>
      <c r="F13" s="133">
        <v>0</v>
      </c>
      <c r="G13" s="133">
        <v>0</v>
      </c>
      <c r="H13" s="133">
        <v>1</v>
      </c>
      <c r="I13" s="133">
        <v>1</v>
      </c>
      <c r="J13" s="133">
        <v>0</v>
      </c>
      <c r="K13" s="133">
        <v>1</v>
      </c>
      <c r="L13" s="133">
        <v>0</v>
      </c>
      <c r="M13" s="133">
        <v>0</v>
      </c>
      <c r="N13" s="1"/>
      <c r="O13" s="244"/>
    </row>
    <row r="14" spans="1:15" ht="13.5">
      <c r="A14" s="244"/>
      <c r="B14" s="3" t="s">
        <v>97</v>
      </c>
      <c r="C14" s="132" t="s">
        <v>169</v>
      </c>
      <c r="D14" s="133">
        <v>2</v>
      </c>
      <c r="E14" s="133">
        <v>2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2"/>
      <c r="O14" s="244"/>
    </row>
    <row r="15" spans="1:15" ht="13.5">
      <c r="A15" s="244"/>
      <c r="B15" s="3" t="s">
        <v>485</v>
      </c>
      <c r="C15" s="132" t="s">
        <v>86</v>
      </c>
      <c r="D15" s="133">
        <v>2</v>
      </c>
      <c r="E15" s="133">
        <v>2</v>
      </c>
      <c r="F15" s="133">
        <v>1</v>
      </c>
      <c r="G15" s="133">
        <v>2</v>
      </c>
      <c r="H15" s="133">
        <v>2</v>
      </c>
      <c r="I15" s="133">
        <v>0</v>
      </c>
      <c r="J15" s="133">
        <v>0</v>
      </c>
      <c r="K15" s="133">
        <v>1</v>
      </c>
      <c r="L15" s="133">
        <v>0</v>
      </c>
      <c r="M15" s="133">
        <v>0</v>
      </c>
      <c r="N15" s="12"/>
      <c r="O15" s="244"/>
    </row>
    <row r="16" spans="1:15" ht="13.5">
      <c r="A16" s="244"/>
      <c r="B16" s="3" t="s">
        <v>625</v>
      </c>
      <c r="C16" s="132" t="s">
        <v>116</v>
      </c>
      <c r="D16" s="133">
        <v>2</v>
      </c>
      <c r="E16" s="133">
        <v>1</v>
      </c>
      <c r="F16" s="133">
        <v>1</v>
      </c>
      <c r="G16" s="133">
        <v>1</v>
      </c>
      <c r="H16" s="133">
        <v>1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2"/>
      <c r="O16" s="244"/>
    </row>
    <row r="17" spans="1:15" ht="13.5">
      <c r="A17" s="244"/>
      <c r="B17" s="3" t="s">
        <v>626</v>
      </c>
      <c r="C17" s="132" t="s">
        <v>118</v>
      </c>
      <c r="D17" s="133">
        <v>2</v>
      </c>
      <c r="E17" s="133">
        <v>2</v>
      </c>
      <c r="F17" s="133">
        <v>1</v>
      </c>
      <c r="G17" s="133">
        <v>1</v>
      </c>
      <c r="H17" s="133">
        <v>1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O17" s="244"/>
    </row>
    <row r="18" spans="1:15" ht="13.5">
      <c r="A18" s="244"/>
      <c r="B18" s="45" t="s">
        <v>623</v>
      </c>
      <c r="C18" s="132" t="s">
        <v>570</v>
      </c>
      <c r="D18" s="133">
        <v>0</v>
      </c>
      <c r="E18" s="133">
        <v>0</v>
      </c>
      <c r="F18" s="133">
        <v>0</v>
      </c>
      <c r="G18" s="133">
        <v>0</v>
      </c>
      <c r="H18" s="133">
        <v>1</v>
      </c>
      <c r="I18" s="133">
        <v>0</v>
      </c>
      <c r="J18" s="133">
        <v>0</v>
      </c>
      <c r="K18" s="133">
        <v>1</v>
      </c>
      <c r="L18" s="133">
        <v>0</v>
      </c>
      <c r="M18" s="133">
        <v>0</v>
      </c>
      <c r="O18" s="244"/>
    </row>
    <row r="19" spans="1:15" ht="13.5">
      <c r="A19" s="244"/>
      <c r="B19" s="3" t="s">
        <v>104</v>
      </c>
      <c r="C19" s="132" t="s">
        <v>486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O19" s="244"/>
    </row>
    <row r="20" spans="1:15" ht="13.5">
      <c r="A20" s="244"/>
      <c r="B20" s="3" t="s">
        <v>627</v>
      </c>
      <c r="C20" s="132" t="s">
        <v>209</v>
      </c>
      <c r="D20" s="133">
        <v>2</v>
      </c>
      <c r="E20" s="133">
        <v>2</v>
      </c>
      <c r="F20" s="133">
        <v>0</v>
      </c>
      <c r="G20" s="133">
        <v>0</v>
      </c>
      <c r="H20" s="133">
        <v>0</v>
      </c>
      <c r="I20" s="133">
        <v>0</v>
      </c>
      <c r="J20" s="133">
        <v>1</v>
      </c>
      <c r="K20" s="133">
        <v>0</v>
      </c>
      <c r="L20" s="133">
        <v>0</v>
      </c>
      <c r="M20" s="133">
        <v>0</v>
      </c>
      <c r="O20" s="244"/>
    </row>
    <row r="21" spans="1:15" ht="13.5">
      <c r="A21" s="244"/>
      <c r="B21" s="3" t="s">
        <v>113</v>
      </c>
      <c r="C21" s="132" t="s">
        <v>92</v>
      </c>
      <c r="D21" s="133">
        <v>2</v>
      </c>
      <c r="E21" s="133">
        <v>2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O21" s="244"/>
    </row>
    <row r="22" spans="1:15" ht="13.5">
      <c r="A22" s="244"/>
      <c r="B22" s="3" t="s">
        <v>629</v>
      </c>
      <c r="C22" s="132" t="s">
        <v>137</v>
      </c>
      <c r="D22" s="133">
        <v>2</v>
      </c>
      <c r="E22" s="133">
        <v>2</v>
      </c>
      <c r="F22" s="133">
        <v>2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O22" s="244"/>
    </row>
    <row r="23" spans="1:15" ht="13.5">
      <c r="A23" s="244"/>
      <c r="B23" s="45" t="s">
        <v>623</v>
      </c>
      <c r="C23" s="132" t="s">
        <v>210</v>
      </c>
      <c r="D23" s="133">
        <v>0</v>
      </c>
      <c r="E23" s="133">
        <v>0</v>
      </c>
      <c r="F23" s="133">
        <v>0</v>
      </c>
      <c r="G23" s="133">
        <v>0</v>
      </c>
      <c r="H23" s="133">
        <v>1</v>
      </c>
      <c r="I23" s="133">
        <v>0</v>
      </c>
      <c r="J23" s="133">
        <v>0</v>
      </c>
      <c r="K23" s="133">
        <v>1</v>
      </c>
      <c r="L23" s="133">
        <v>0</v>
      </c>
      <c r="M23" s="133">
        <v>0</v>
      </c>
      <c r="O23" s="244"/>
    </row>
    <row r="24" spans="1:15" ht="13.5">
      <c r="A24" s="244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244"/>
    </row>
    <row r="25" spans="1:15" ht="13.5">
      <c r="A25" s="244"/>
      <c r="B25" s="3"/>
      <c r="C25" s="1" t="s">
        <v>45</v>
      </c>
      <c r="D25" s="1" t="s">
        <v>48</v>
      </c>
      <c r="E25" s="1" t="s">
        <v>49</v>
      </c>
      <c r="F25" s="1" t="s">
        <v>5</v>
      </c>
      <c r="G25" s="1" t="s">
        <v>7</v>
      </c>
      <c r="H25" s="1" t="s">
        <v>9</v>
      </c>
      <c r="I25" s="1" t="s">
        <v>13</v>
      </c>
      <c r="J25" s="1" t="s">
        <v>46</v>
      </c>
      <c r="K25" s="1" t="s">
        <v>47</v>
      </c>
      <c r="L25" s="1" t="s">
        <v>52</v>
      </c>
      <c r="O25" s="244"/>
    </row>
    <row r="26" spans="1:15" ht="13.5">
      <c r="A26" s="244"/>
      <c r="B26" s="3"/>
      <c r="C26" s="1" t="s">
        <v>120</v>
      </c>
      <c r="D26" s="133">
        <v>2</v>
      </c>
      <c r="E26" s="133">
        <v>34</v>
      </c>
      <c r="F26" s="133">
        <v>10</v>
      </c>
      <c r="G26" s="133">
        <v>0</v>
      </c>
      <c r="H26" s="133">
        <v>1</v>
      </c>
      <c r="I26" s="133">
        <v>2</v>
      </c>
      <c r="J26" s="133">
        <v>0</v>
      </c>
      <c r="K26" s="133">
        <v>0</v>
      </c>
      <c r="L26" s="133">
        <v>0</v>
      </c>
      <c r="O26" s="244"/>
    </row>
    <row r="27" spans="1:15" ht="13.5">
      <c r="A27" s="244"/>
      <c r="B27" s="3"/>
      <c r="C27" s="132" t="s">
        <v>20</v>
      </c>
      <c r="D27" s="133">
        <v>1</v>
      </c>
      <c r="E27" s="133">
        <v>19</v>
      </c>
      <c r="F27" s="133">
        <v>4</v>
      </c>
      <c r="G27" s="133">
        <v>0</v>
      </c>
      <c r="H27" s="133">
        <v>1</v>
      </c>
      <c r="I27" s="133">
        <v>2</v>
      </c>
      <c r="J27" s="133">
        <v>0</v>
      </c>
      <c r="K27" s="133">
        <v>0</v>
      </c>
      <c r="L27" s="133">
        <v>0</v>
      </c>
      <c r="O27" s="244"/>
    </row>
    <row r="28" spans="1:15" ht="13.5">
      <c r="A28" s="244"/>
      <c r="B28" s="3"/>
      <c r="C28" s="4"/>
      <c r="D28" s="133"/>
      <c r="E28" s="133"/>
      <c r="F28" s="133"/>
      <c r="G28" s="133"/>
      <c r="H28" s="133"/>
      <c r="I28" s="133"/>
      <c r="J28" s="133"/>
      <c r="K28" s="133"/>
      <c r="L28" s="133"/>
      <c r="O28" s="244"/>
    </row>
    <row r="29" spans="1:15" ht="9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</row>
    <row r="30" spans="1:15" ht="14.25" thickBot="1">
      <c r="A30" s="244"/>
      <c r="B30" t="s">
        <v>619</v>
      </c>
      <c r="M30" s="66"/>
      <c r="N30" s="66"/>
      <c r="O30" s="244"/>
    </row>
    <row r="31" spans="1:15" ht="24.75" customHeight="1">
      <c r="A31" s="244"/>
      <c r="C31" s="5"/>
      <c r="D31" s="6">
        <v>1</v>
      </c>
      <c r="E31" s="6">
        <v>2</v>
      </c>
      <c r="F31" s="6">
        <v>3</v>
      </c>
      <c r="G31" s="6">
        <v>4</v>
      </c>
      <c r="H31" s="6">
        <v>5</v>
      </c>
      <c r="I31" s="7" t="s">
        <v>0</v>
      </c>
      <c r="J31" s="2"/>
      <c r="K31" s="2"/>
      <c r="L31" s="2"/>
      <c r="M31" s="66"/>
      <c r="N31" s="66"/>
      <c r="O31" s="244"/>
    </row>
    <row r="32" spans="1:15" ht="24.75" customHeight="1">
      <c r="A32" s="244"/>
      <c r="C32" s="54" t="s">
        <v>60</v>
      </c>
      <c r="D32" s="8">
        <v>2</v>
      </c>
      <c r="E32" s="8">
        <v>8</v>
      </c>
      <c r="F32" s="8">
        <v>0</v>
      </c>
      <c r="G32" s="8"/>
      <c r="H32" s="8"/>
      <c r="I32" s="9">
        <v>10</v>
      </c>
      <c r="J32" s="2"/>
      <c r="K32" s="2"/>
      <c r="L32" s="2"/>
      <c r="M32" s="66"/>
      <c r="N32" s="66"/>
      <c r="O32" s="244"/>
    </row>
    <row r="33" spans="1:15" ht="24.75" customHeight="1" thickBot="1">
      <c r="A33" s="244"/>
      <c r="C33" s="55" t="s">
        <v>620</v>
      </c>
      <c r="D33" s="10">
        <v>0</v>
      </c>
      <c r="E33" s="10">
        <v>0</v>
      </c>
      <c r="F33" s="10">
        <v>0</v>
      </c>
      <c r="G33" s="10"/>
      <c r="H33" s="10"/>
      <c r="I33" s="11">
        <v>0</v>
      </c>
      <c r="J33" s="2"/>
      <c r="K33" s="2"/>
      <c r="L33" s="2"/>
      <c r="M33" s="66"/>
      <c r="N33" s="66"/>
      <c r="O33" s="244"/>
    </row>
    <row r="34" spans="1:15" ht="13.5">
      <c r="A34" s="244"/>
      <c r="M34" s="66"/>
      <c r="N34" s="66"/>
      <c r="O34" s="244"/>
    </row>
    <row r="35" spans="1:15" ht="13.5">
      <c r="A35" s="244"/>
      <c r="C35" t="s">
        <v>536</v>
      </c>
      <c r="D35" t="s">
        <v>640</v>
      </c>
      <c r="O35" s="244"/>
    </row>
    <row r="36" spans="1:15" ht="13.5">
      <c r="A36" s="244"/>
      <c r="C36" t="s">
        <v>2</v>
      </c>
      <c r="D36" t="s">
        <v>639</v>
      </c>
      <c r="O36" s="244"/>
    </row>
    <row r="37" spans="1:15" ht="13.5">
      <c r="A37" s="244"/>
      <c r="O37" s="244"/>
    </row>
    <row r="38" spans="1:15" ht="13.5">
      <c r="A38" s="244"/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11</v>
      </c>
      <c r="I38" s="1" t="s">
        <v>9</v>
      </c>
      <c r="J38" s="1" t="s">
        <v>13</v>
      </c>
      <c r="K38" s="1" t="s">
        <v>10</v>
      </c>
      <c r="L38" s="1" t="s">
        <v>12</v>
      </c>
      <c r="M38" s="1" t="s">
        <v>63</v>
      </c>
      <c r="O38" s="244"/>
    </row>
    <row r="39" spans="1:15" ht="13.5">
      <c r="A39" s="244"/>
      <c r="B39" s="3" t="s">
        <v>622</v>
      </c>
      <c r="C39" s="132" t="s">
        <v>410</v>
      </c>
      <c r="D39" s="133">
        <v>3</v>
      </c>
      <c r="E39" s="133">
        <v>3</v>
      </c>
      <c r="F39" s="133">
        <v>2</v>
      </c>
      <c r="G39" s="133">
        <v>1</v>
      </c>
      <c r="H39" s="133">
        <v>2</v>
      </c>
      <c r="I39" s="133">
        <v>0</v>
      </c>
      <c r="J39" s="133">
        <v>0</v>
      </c>
      <c r="K39" s="133">
        <v>1</v>
      </c>
      <c r="L39" s="133">
        <v>0</v>
      </c>
      <c r="M39" s="133">
        <v>0</v>
      </c>
      <c r="N39" s="1"/>
      <c r="O39" s="244"/>
    </row>
    <row r="40" spans="1:15" ht="13.5">
      <c r="A40" s="244"/>
      <c r="B40" s="3" t="s">
        <v>625</v>
      </c>
      <c r="C40" s="132" t="s">
        <v>633</v>
      </c>
      <c r="D40" s="133">
        <v>2</v>
      </c>
      <c r="E40" s="133">
        <v>2</v>
      </c>
      <c r="F40" s="133">
        <v>2</v>
      </c>
      <c r="G40" s="133">
        <v>3</v>
      </c>
      <c r="H40" s="133">
        <v>2</v>
      </c>
      <c r="I40" s="133">
        <v>0</v>
      </c>
      <c r="J40" s="133">
        <v>0</v>
      </c>
      <c r="K40" s="133">
        <v>1</v>
      </c>
      <c r="L40" s="133">
        <v>0</v>
      </c>
      <c r="M40" s="133">
        <v>0</v>
      </c>
      <c r="N40" s="1"/>
      <c r="O40" s="244"/>
    </row>
    <row r="41" spans="1:15" ht="13.5">
      <c r="A41" s="244"/>
      <c r="B41" s="45" t="s">
        <v>497</v>
      </c>
      <c r="C41" s="132" t="s">
        <v>342</v>
      </c>
      <c r="D41" s="133">
        <v>1</v>
      </c>
      <c r="E41" s="133">
        <v>1</v>
      </c>
      <c r="F41" s="133">
        <v>0</v>
      </c>
      <c r="G41" s="133">
        <v>0</v>
      </c>
      <c r="H41" s="133">
        <v>0</v>
      </c>
      <c r="I41" s="133">
        <v>0</v>
      </c>
      <c r="J41" s="133">
        <v>1</v>
      </c>
      <c r="K41" s="133">
        <v>0</v>
      </c>
      <c r="L41" s="133">
        <v>0</v>
      </c>
      <c r="M41" s="133">
        <v>0</v>
      </c>
      <c r="N41" s="1"/>
      <c r="O41" s="244"/>
    </row>
    <row r="42" spans="1:15" ht="13.5">
      <c r="A42" s="244"/>
      <c r="B42" s="3" t="s">
        <v>628</v>
      </c>
      <c r="C42" s="132" t="s">
        <v>169</v>
      </c>
      <c r="D42" s="133">
        <v>2</v>
      </c>
      <c r="E42" s="133">
        <v>2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2"/>
      <c r="O42" s="244"/>
    </row>
    <row r="43" spans="1:15" ht="13.5">
      <c r="A43" s="244"/>
      <c r="B43" s="45" t="s">
        <v>297</v>
      </c>
      <c r="C43" s="132" t="s">
        <v>486</v>
      </c>
      <c r="D43" s="133">
        <v>1</v>
      </c>
      <c r="E43" s="133">
        <v>1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2"/>
      <c r="O43" s="244"/>
    </row>
    <row r="44" spans="1:15" ht="13.5">
      <c r="A44" s="244"/>
      <c r="B44" s="3" t="s">
        <v>628</v>
      </c>
      <c r="C44" s="132" t="s">
        <v>140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2"/>
      <c r="O44" s="244"/>
    </row>
    <row r="45" spans="1:15" ht="13.5">
      <c r="A45" s="244"/>
      <c r="B45" s="3" t="s">
        <v>634</v>
      </c>
      <c r="C45" s="132" t="s">
        <v>86</v>
      </c>
      <c r="D45" s="133">
        <v>2</v>
      </c>
      <c r="E45" s="133">
        <v>2</v>
      </c>
      <c r="F45" s="133">
        <v>1</v>
      </c>
      <c r="G45" s="133">
        <v>0</v>
      </c>
      <c r="H45" s="133">
        <v>1</v>
      </c>
      <c r="I45" s="133">
        <v>0</v>
      </c>
      <c r="J45" s="133">
        <v>0</v>
      </c>
      <c r="K45" s="133">
        <v>0</v>
      </c>
      <c r="L45" s="133">
        <v>1</v>
      </c>
      <c r="M45" s="133">
        <v>0</v>
      </c>
      <c r="N45" s="12"/>
      <c r="O45" s="244"/>
    </row>
    <row r="46" spans="1:15" ht="13.5">
      <c r="A46" s="244"/>
      <c r="B46" s="3" t="s">
        <v>626</v>
      </c>
      <c r="C46" s="132" t="s">
        <v>304</v>
      </c>
      <c r="D46" s="133">
        <v>2</v>
      </c>
      <c r="E46" s="133">
        <v>2</v>
      </c>
      <c r="F46" s="133">
        <v>0</v>
      </c>
      <c r="G46" s="133">
        <v>0</v>
      </c>
      <c r="H46" s="133">
        <v>0</v>
      </c>
      <c r="I46" s="133">
        <v>0</v>
      </c>
      <c r="J46" s="133">
        <v>2</v>
      </c>
      <c r="K46" s="133">
        <v>0</v>
      </c>
      <c r="L46" s="133">
        <v>0</v>
      </c>
      <c r="M46" s="133">
        <v>0</v>
      </c>
      <c r="N46" s="12"/>
      <c r="O46" s="244"/>
    </row>
    <row r="47" spans="1:15" ht="13.5">
      <c r="A47" s="244"/>
      <c r="B47" s="45" t="s">
        <v>623</v>
      </c>
      <c r="C47" s="132" t="s">
        <v>210</v>
      </c>
      <c r="D47" s="133">
        <v>0</v>
      </c>
      <c r="E47" s="133">
        <v>0</v>
      </c>
      <c r="F47" s="133">
        <v>0</v>
      </c>
      <c r="G47" s="133">
        <v>0</v>
      </c>
      <c r="H47" s="133">
        <v>1</v>
      </c>
      <c r="I47" s="133">
        <v>0</v>
      </c>
      <c r="J47" s="133">
        <v>0</v>
      </c>
      <c r="K47" s="133">
        <v>2</v>
      </c>
      <c r="L47" s="133">
        <v>0</v>
      </c>
      <c r="M47" s="133">
        <v>0</v>
      </c>
      <c r="N47" s="12"/>
      <c r="O47" s="244"/>
    </row>
    <row r="48" spans="1:15" ht="13.5">
      <c r="A48" s="244"/>
      <c r="B48" s="3" t="s">
        <v>627</v>
      </c>
      <c r="C48" s="132" t="s">
        <v>637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2"/>
      <c r="O48" s="244"/>
    </row>
    <row r="49" spans="1:15" ht="13.5">
      <c r="A49" s="244"/>
      <c r="B49" s="3" t="s">
        <v>638</v>
      </c>
      <c r="C49" s="132" t="s">
        <v>118</v>
      </c>
      <c r="D49" s="133">
        <v>2</v>
      </c>
      <c r="E49" s="133">
        <v>2</v>
      </c>
      <c r="F49" s="133">
        <v>0</v>
      </c>
      <c r="G49" s="133">
        <v>0</v>
      </c>
      <c r="H49" s="133">
        <v>1</v>
      </c>
      <c r="I49" s="133">
        <v>0</v>
      </c>
      <c r="J49" s="133">
        <v>0</v>
      </c>
      <c r="K49" s="133">
        <v>1</v>
      </c>
      <c r="L49" s="133">
        <v>0</v>
      </c>
      <c r="M49" s="133">
        <v>0</v>
      </c>
      <c r="O49" s="244"/>
    </row>
    <row r="50" spans="1:15" ht="13.5">
      <c r="A50" s="244"/>
      <c r="B50" s="3" t="s">
        <v>635</v>
      </c>
      <c r="C50" s="132" t="s">
        <v>91</v>
      </c>
      <c r="D50" s="133">
        <v>2</v>
      </c>
      <c r="E50" s="133">
        <v>1</v>
      </c>
      <c r="F50" s="133">
        <v>1</v>
      </c>
      <c r="G50" s="133">
        <v>1</v>
      </c>
      <c r="H50" s="133">
        <v>1</v>
      </c>
      <c r="I50" s="133">
        <v>1</v>
      </c>
      <c r="J50" s="133">
        <v>0</v>
      </c>
      <c r="K50" s="133">
        <v>3</v>
      </c>
      <c r="L50" s="133">
        <v>0</v>
      </c>
      <c r="M50" s="133">
        <v>0</v>
      </c>
      <c r="O50" s="244"/>
    </row>
    <row r="51" spans="1:15" ht="13.5">
      <c r="A51" s="244"/>
      <c r="B51" s="3" t="s">
        <v>624</v>
      </c>
      <c r="C51" s="132" t="s">
        <v>136</v>
      </c>
      <c r="D51" s="133">
        <v>2</v>
      </c>
      <c r="E51" s="133">
        <v>1</v>
      </c>
      <c r="F51" s="133">
        <v>0</v>
      </c>
      <c r="G51" s="133">
        <v>0</v>
      </c>
      <c r="H51" s="133">
        <v>1</v>
      </c>
      <c r="I51" s="133">
        <v>1</v>
      </c>
      <c r="J51" s="133">
        <v>0</v>
      </c>
      <c r="K51" s="133">
        <v>1</v>
      </c>
      <c r="L51" s="133">
        <v>0</v>
      </c>
      <c r="M51" s="133">
        <v>0</v>
      </c>
      <c r="O51" s="244"/>
    </row>
    <row r="52" spans="1:15" ht="13.5">
      <c r="A52" s="244"/>
      <c r="B52" s="3" t="s">
        <v>636</v>
      </c>
      <c r="C52" s="132" t="s">
        <v>414</v>
      </c>
      <c r="D52" s="133">
        <v>2</v>
      </c>
      <c r="E52" s="133">
        <v>1</v>
      </c>
      <c r="F52" s="133">
        <v>0</v>
      </c>
      <c r="G52" s="133">
        <v>0</v>
      </c>
      <c r="H52" s="133">
        <v>1</v>
      </c>
      <c r="I52" s="133">
        <v>1</v>
      </c>
      <c r="J52" s="133">
        <v>0</v>
      </c>
      <c r="K52" s="133">
        <v>0</v>
      </c>
      <c r="L52" s="133">
        <v>0</v>
      </c>
      <c r="M52" s="133">
        <v>0</v>
      </c>
      <c r="O52" s="244"/>
    </row>
    <row r="53" spans="1:15" ht="13.5">
      <c r="A53" s="244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244"/>
    </row>
    <row r="54" spans="1:15" ht="13.5">
      <c r="A54" s="244"/>
      <c r="B54" s="3"/>
      <c r="C54" s="1" t="s">
        <v>45</v>
      </c>
      <c r="D54" s="1" t="s">
        <v>48</v>
      </c>
      <c r="E54" s="1" t="s">
        <v>49</v>
      </c>
      <c r="F54" s="1" t="s">
        <v>5</v>
      </c>
      <c r="G54" s="1" t="s">
        <v>7</v>
      </c>
      <c r="H54" s="1" t="s">
        <v>9</v>
      </c>
      <c r="I54" s="1" t="s">
        <v>13</v>
      </c>
      <c r="J54" s="1" t="s">
        <v>46</v>
      </c>
      <c r="K54" s="1" t="s">
        <v>47</v>
      </c>
      <c r="L54" s="1" t="s">
        <v>52</v>
      </c>
      <c r="O54" s="244"/>
    </row>
    <row r="55" spans="1:15" ht="13.5">
      <c r="A55" s="244"/>
      <c r="B55" s="3"/>
      <c r="C55" s="132" t="s">
        <v>632</v>
      </c>
      <c r="D55" s="133">
        <v>3</v>
      </c>
      <c r="E55" s="133">
        <v>34</v>
      </c>
      <c r="F55" s="133">
        <v>11</v>
      </c>
      <c r="G55" s="133">
        <v>0</v>
      </c>
      <c r="H55" s="133">
        <v>1</v>
      </c>
      <c r="I55" s="133">
        <v>3</v>
      </c>
      <c r="J55" s="133">
        <v>0</v>
      </c>
      <c r="K55" s="133">
        <v>0</v>
      </c>
      <c r="L55" s="133">
        <v>0</v>
      </c>
      <c r="O55" s="244"/>
    </row>
    <row r="56" spans="1:15" ht="13.5">
      <c r="A56" s="244"/>
      <c r="B56" s="3"/>
      <c r="C56" s="132"/>
      <c r="D56" s="133"/>
      <c r="E56" s="133"/>
      <c r="F56" s="133"/>
      <c r="G56" s="133"/>
      <c r="H56" s="133"/>
      <c r="I56" s="133"/>
      <c r="J56" s="133"/>
      <c r="K56" s="133"/>
      <c r="L56" s="133"/>
      <c r="O56" s="244"/>
    </row>
    <row r="57" spans="1:15" ht="9" customHeight="1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</row>
    <row r="58" spans="1:15" ht="14.25" thickBot="1">
      <c r="A58" s="244"/>
      <c r="B58" t="s">
        <v>641</v>
      </c>
      <c r="M58" s="66"/>
      <c r="N58" s="66"/>
      <c r="O58" s="244"/>
    </row>
    <row r="59" spans="1:15" ht="24.75" customHeight="1">
      <c r="A59" s="244"/>
      <c r="C59" s="5"/>
      <c r="D59" s="6">
        <v>1</v>
      </c>
      <c r="E59" s="6">
        <v>2</v>
      </c>
      <c r="F59" s="6">
        <v>3</v>
      </c>
      <c r="G59" s="6">
        <v>4</v>
      </c>
      <c r="H59" s="6">
        <v>5</v>
      </c>
      <c r="I59" s="7" t="s">
        <v>0</v>
      </c>
      <c r="J59" s="2"/>
      <c r="K59" s="2"/>
      <c r="L59" s="2"/>
      <c r="M59" s="66"/>
      <c r="N59" s="66"/>
      <c r="O59" s="244"/>
    </row>
    <row r="60" spans="1:15" ht="24.75" customHeight="1">
      <c r="A60" s="244"/>
      <c r="C60" s="54" t="s">
        <v>653</v>
      </c>
      <c r="D60" s="8">
        <v>2</v>
      </c>
      <c r="E60" s="8">
        <v>0</v>
      </c>
      <c r="F60" s="8">
        <v>0</v>
      </c>
      <c r="G60" s="8">
        <v>2</v>
      </c>
      <c r="H60" s="8">
        <v>0</v>
      </c>
      <c r="I60" s="9">
        <v>4</v>
      </c>
      <c r="J60" s="2"/>
      <c r="K60" s="2"/>
      <c r="L60" s="2"/>
      <c r="M60" s="66"/>
      <c r="N60" s="66"/>
      <c r="O60" s="244"/>
    </row>
    <row r="61" spans="1:15" ht="24.75" customHeight="1" thickBot="1">
      <c r="A61" s="244"/>
      <c r="C61" s="55" t="s">
        <v>60</v>
      </c>
      <c r="D61" s="10">
        <v>0</v>
      </c>
      <c r="E61" s="10">
        <v>0</v>
      </c>
      <c r="F61" s="10">
        <v>1</v>
      </c>
      <c r="G61" s="10">
        <v>0</v>
      </c>
      <c r="H61" s="10">
        <v>0</v>
      </c>
      <c r="I61" s="11">
        <v>1</v>
      </c>
      <c r="J61" s="2"/>
      <c r="K61" s="2"/>
      <c r="L61" s="2"/>
      <c r="M61" s="66"/>
      <c r="N61" s="66"/>
      <c r="O61" s="244"/>
    </row>
    <row r="62" spans="1:15" ht="13.5">
      <c r="A62" s="244"/>
      <c r="M62" s="66"/>
      <c r="N62" s="66"/>
      <c r="O62" s="244"/>
    </row>
    <row r="63" spans="1:15" ht="13.5">
      <c r="A63" s="244"/>
      <c r="C63" t="s">
        <v>3</v>
      </c>
      <c r="D63" t="s">
        <v>654</v>
      </c>
      <c r="O63" s="244"/>
    </row>
    <row r="64" spans="1:15" ht="13.5">
      <c r="A64" s="244"/>
      <c r="C64" t="s">
        <v>2</v>
      </c>
      <c r="D64" t="s">
        <v>656</v>
      </c>
      <c r="O64" s="244"/>
    </row>
    <row r="65" spans="1:15" ht="13.5">
      <c r="A65" s="244"/>
      <c r="O65" s="244"/>
    </row>
    <row r="66" spans="1:15" ht="13.5">
      <c r="A66" s="244"/>
      <c r="C66" s="1" t="s">
        <v>4</v>
      </c>
      <c r="D66" s="1" t="s">
        <v>5</v>
      </c>
      <c r="E66" s="1" t="s">
        <v>6</v>
      </c>
      <c r="F66" s="1" t="s">
        <v>7</v>
      </c>
      <c r="G66" s="1" t="s">
        <v>8</v>
      </c>
      <c r="H66" s="1" t="s">
        <v>11</v>
      </c>
      <c r="I66" s="1" t="s">
        <v>9</v>
      </c>
      <c r="J66" s="1" t="s">
        <v>13</v>
      </c>
      <c r="K66" s="1" t="s">
        <v>10</v>
      </c>
      <c r="L66" s="1" t="s">
        <v>12</v>
      </c>
      <c r="M66" s="1" t="s">
        <v>63</v>
      </c>
      <c r="O66" s="244"/>
    </row>
    <row r="67" spans="1:15" ht="13.5">
      <c r="A67" s="244"/>
      <c r="B67" s="3" t="s">
        <v>113</v>
      </c>
      <c r="C67" s="132" t="s">
        <v>657</v>
      </c>
      <c r="D67" s="133">
        <v>2</v>
      </c>
      <c r="E67" s="133">
        <v>2</v>
      </c>
      <c r="F67" s="133">
        <v>1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1</v>
      </c>
      <c r="M67" s="133">
        <v>0</v>
      </c>
      <c r="N67" s="1"/>
      <c r="O67" s="244"/>
    </row>
    <row r="68" spans="1:15" ht="13.5">
      <c r="A68" s="244"/>
      <c r="B68" s="3" t="s">
        <v>646</v>
      </c>
      <c r="C68" s="132" t="s">
        <v>658</v>
      </c>
      <c r="D68" s="133">
        <v>2</v>
      </c>
      <c r="E68" s="133">
        <v>2</v>
      </c>
      <c r="F68" s="133">
        <v>0</v>
      </c>
      <c r="G68" s="133">
        <v>0</v>
      </c>
      <c r="H68" s="133">
        <v>0</v>
      </c>
      <c r="I68" s="133">
        <v>0</v>
      </c>
      <c r="J68" s="133">
        <v>1</v>
      </c>
      <c r="K68" s="133">
        <v>0</v>
      </c>
      <c r="L68" s="133">
        <v>2</v>
      </c>
      <c r="M68" s="133">
        <v>0</v>
      </c>
      <c r="N68" s="1"/>
      <c r="O68" s="244"/>
    </row>
    <row r="69" spans="1:15" ht="13.5">
      <c r="A69" s="244"/>
      <c r="B69" s="3" t="s">
        <v>659</v>
      </c>
      <c r="C69" s="132" t="s">
        <v>169</v>
      </c>
      <c r="D69" s="133">
        <v>2</v>
      </c>
      <c r="E69" s="133">
        <v>2</v>
      </c>
      <c r="F69" s="133">
        <v>0</v>
      </c>
      <c r="G69" s="133">
        <v>0</v>
      </c>
      <c r="H69" s="133">
        <v>0</v>
      </c>
      <c r="I69" s="133">
        <v>0</v>
      </c>
      <c r="J69" s="133">
        <v>2</v>
      </c>
      <c r="K69" s="133">
        <v>0</v>
      </c>
      <c r="L69" s="133">
        <v>0</v>
      </c>
      <c r="M69" s="133">
        <v>0</v>
      </c>
      <c r="N69" s="12"/>
      <c r="O69" s="244"/>
    </row>
    <row r="70" spans="1:15" ht="13.5">
      <c r="A70" s="244"/>
      <c r="B70" s="3" t="s">
        <v>650</v>
      </c>
      <c r="C70" s="132" t="s">
        <v>170</v>
      </c>
      <c r="D70" s="133">
        <v>2</v>
      </c>
      <c r="E70" s="133">
        <v>2</v>
      </c>
      <c r="F70" s="133">
        <v>0</v>
      </c>
      <c r="G70" s="133">
        <v>0</v>
      </c>
      <c r="H70" s="133">
        <v>0</v>
      </c>
      <c r="I70" s="133">
        <v>0</v>
      </c>
      <c r="J70" s="133">
        <v>1</v>
      </c>
      <c r="K70" s="133">
        <v>0</v>
      </c>
      <c r="L70" s="133">
        <v>1</v>
      </c>
      <c r="M70" s="133">
        <v>0</v>
      </c>
      <c r="N70" s="12"/>
      <c r="O70" s="244"/>
    </row>
    <row r="71" spans="1:15" ht="13.5">
      <c r="A71" s="244"/>
      <c r="B71" s="3" t="s">
        <v>647</v>
      </c>
      <c r="C71" s="132" t="s">
        <v>388</v>
      </c>
      <c r="D71" s="133">
        <v>2</v>
      </c>
      <c r="E71" s="133">
        <v>2</v>
      </c>
      <c r="F71" s="133">
        <v>0</v>
      </c>
      <c r="G71" s="133">
        <v>0</v>
      </c>
      <c r="H71" s="133">
        <v>0</v>
      </c>
      <c r="I71" s="133">
        <v>0</v>
      </c>
      <c r="J71" s="133">
        <v>1</v>
      </c>
      <c r="K71" s="133">
        <v>0</v>
      </c>
      <c r="L71" s="133">
        <v>0</v>
      </c>
      <c r="M71" s="133">
        <v>0</v>
      </c>
      <c r="N71" s="12"/>
      <c r="O71" s="244"/>
    </row>
    <row r="72" spans="1:15" ht="13.5">
      <c r="A72" s="244"/>
      <c r="B72" s="3" t="s">
        <v>652</v>
      </c>
      <c r="C72" s="132" t="s">
        <v>644</v>
      </c>
      <c r="D72" s="133">
        <v>2</v>
      </c>
      <c r="E72" s="133">
        <v>2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1</v>
      </c>
      <c r="M72" s="133">
        <v>0</v>
      </c>
      <c r="O72" s="244"/>
    </row>
    <row r="73" spans="1:15" ht="13.5">
      <c r="A73" s="244"/>
      <c r="B73" s="3" t="s">
        <v>649</v>
      </c>
      <c r="C73" s="132" t="s">
        <v>209</v>
      </c>
      <c r="D73" s="133">
        <v>2</v>
      </c>
      <c r="E73" s="133">
        <v>2</v>
      </c>
      <c r="F73" s="133">
        <v>1</v>
      </c>
      <c r="G73" s="133">
        <v>0</v>
      </c>
      <c r="H73" s="133">
        <v>1</v>
      </c>
      <c r="I73" s="133">
        <v>0</v>
      </c>
      <c r="J73" s="133">
        <v>0</v>
      </c>
      <c r="K73" s="133">
        <v>0</v>
      </c>
      <c r="L73" s="133">
        <v>0</v>
      </c>
      <c r="M73" s="133">
        <v>0</v>
      </c>
      <c r="O73" s="244"/>
    </row>
    <row r="74" spans="1:15" ht="13.5">
      <c r="A74" s="244"/>
      <c r="B74" s="3" t="s">
        <v>651</v>
      </c>
      <c r="C74" s="132" t="s">
        <v>576</v>
      </c>
      <c r="D74" s="133">
        <v>1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1</v>
      </c>
      <c r="O74" s="244"/>
    </row>
    <row r="75" spans="1:15" ht="13.5">
      <c r="A75" s="244"/>
      <c r="B75" s="45" t="s">
        <v>297</v>
      </c>
      <c r="C75" s="132" t="s">
        <v>512</v>
      </c>
      <c r="D75" s="133">
        <v>1</v>
      </c>
      <c r="E75" s="133">
        <v>1</v>
      </c>
      <c r="F75" s="133">
        <v>0</v>
      </c>
      <c r="G75" s="133">
        <v>0</v>
      </c>
      <c r="H75" s="133">
        <v>0</v>
      </c>
      <c r="I75" s="133">
        <v>0</v>
      </c>
      <c r="J75" s="133">
        <v>1</v>
      </c>
      <c r="K75" s="133">
        <v>0</v>
      </c>
      <c r="L75" s="133">
        <v>0</v>
      </c>
      <c r="M75" s="133">
        <v>0</v>
      </c>
      <c r="O75" s="244"/>
    </row>
    <row r="76" spans="1:15" ht="13.5">
      <c r="A76" s="244"/>
      <c r="B76" s="3" t="s">
        <v>648</v>
      </c>
      <c r="C76" s="132" t="s">
        <v>137</v>
      </c>
      <c r="D76" s="133">
        <v>1</v>
      </c>
      <c r="E76" s="133">
        <v>0</v>
      </c>
      <c r="F76" s="133">
        <v>0</v>
      </c>
      <c r="G76" s="133">
        <v>0</v>
      </c>
      <c r="H76" s="133">
        <v>0</v>
      </c>
      <c r="I76" s="133">
        <v>1</v>
      </c>
      <c r="J76" s="133">
        <v>0</v>
      </c>
      <c r="K76" s="133">
        <v>1</v>
      </c>
      <c r="L76" s="133">
        <v>0</v>
      </c>
      <c r="M76" s="133">
        <v>0</v>
      </c>
      <c r="O76" s="244"/>
    </row>
    <row r="77" spans="1:15" ht="13.5">
      <c r="A77" s="244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244"/>
    </row>
    <row r="78" spans="1:15" ht="13.5">
      <c r="A78" s="244"/>
      <c r="B78" s="3"/>
      <c r="C78" s="1" t="s">
        <v>45</v>
      </c>
      <c r="D78" s="1" t="s">
        <v>48</v>
      </c>
      <c r="E78" s="1" t="s">
        <v>49</v>
      </c>
      <c r="F78" s="1" t="s">
        <v>5</v>
      </c>
      <c r="G78" s="1" t="s">
        <v>7</v>
      </c>
      <c r="H78" s="1" t="s">
        <v>9</v>
      </c>
      <c r="I78" s="1" t="s">
        <v>13</v>
      </c>
      <c r="J78" s="1" t="s">
        <v>46</v>
      </c>
      <c r="K78" s="1" t="s">
        <v>47</v>
      </c>
      <c r="L78" s="1" t="s">
        <v>52</v>
      </c>
      <c r="O78" s="244"/>
    </row>
    <row r="79" spans="1:15" ht="13.5">
      <c r="A79" s="244"/>
      <c r="B79" s="3"/>
      <c r="C79" s="132" t="s">
        <v>655</v>
      </c>
      <c r="D79" s="133">
        <v>5</v>
      </c>
      <c r="E79" s="133">
        <v>61</v>
      </c>
      <c r="F79" s="133">
        <v>24</v>
      </c>
      <c r="G79" s="133">
        <v>5</v>
      </c>
      <c r="H79" s="133">
        <v>2</v>
      </c>
      <c r="I79" s="133">
        <v>3</v>
      </c>
      <c r="J79" s="133">
        <v>4</v>
      </c>
      <c r="K79" s="133">
        <v>2</v>
      </c>
      <c r="L79" s="133">
        <v>1</v>
      </c>
      <c r="O79" s="244"/>
    </row>
    <row r="80" spans="1:15" ht="9" customHeight="1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</row>
    <row r="81" spans="1:15" ht="14.25" thickBot="1">
      <c r="A81" s="244"/>
      <c r="B81" t="s">
        <v>668</v>
      </c>
      <c r="M81" s="66"/>
      <c r="N81" s="66"/>
      <c r="O81" s="244"/>
    </row>
    <row r="82" spans="1:15" ht="24.75" customHeight="1">
      <c r="A82" s="244"/>
      <c r="C82" s="5"/>
      <c r="D82" s="6">
        <v>1</v>
      </c>
      <c r="E82" s="6">
        <v>2</v>
      </c>
      <c r="F82" s="6">
        <v>3</v>
      </c>
      <c r="G82" s="6">
        <v>4</v>
      </c>
      <c r="H82" s="6">
        <v>5</v>
      </c>
      <c r="I82" s="6">
        <v>6</v>
      </c>
      <c r="J82" s="6">
        <v>7</v>
      </c>
      <c r="K82" s="7" t="s">
        <v>0</v>
      </c>
      <c r="L82" s="2"/>
      <c r="M82" s="66"/>
      <c r="N82" s="66"/>
      <c r="O82" s="244"/>
    </row>
    <row r="83" spans="1:15" ht="24.75" customHeight="1">
      <c r="A83" s="244"/>
      <c r="C83" s="54" t="s">
        <v>667</v>
      </c>
      <c r="D83" s="8">
        <v>0</v>
      </c>
      <c r="E83" s="8">
        <v>0</v>
      </c>
      <c r="F83" s="8">
        <v>0</v>
      </c>
      <c r="G83" s="8">
        <v>1</v>
      </c>
      <c r="H83" s="8">
        <v>0</v>
      </c>
      <c r="I83" s="8">
        <v>0</v>
      </c>
      <c r="J83" s="8"/>
      <c r="K83" s="9">
        <v>1</v>
      </c>
      <c r="L83" s="2"/>
      <c r="M83" s="66"/>
      <c r="N83" s="66"/>
      <c r="O83" s="244"/>
    </row>
    <row r="84" spans="1:15" ht="24.75" customHeight="1" thickBot="1">
      <c r="A84" s="244"/>
      <c r="C84" s="55" t="s">
        <v>60</v>
      </c>
      <c r="D84" s="10">
        <v>1</v>
      </c>
      <c r="E84" s="10">
        <v>0</v>
      </c>
      <c r="F84" s="10">
        <v>0</v>
      </c>
      <c r="G84" s="10">
        <v>2</v>
      </c>
      <c r="H84" s="10">
        <v>0</v>
      </c>
      <c r="I84" s="10">
        <v>4</v>
      </c>
      <c r="J84" s="10"/>
      <c r="K84" s="11">
        <v>7</v>
      </c>
      <c r="L84" s="2"/>
      <c r="M84" s="66"/>
      <c r="N84" s="66"/>
      <c r="O84" s="244"/>
    </row>
    <row r="85" spans="1:15" ht="13.5">
      <c r="A85" s="244"/>
      <c r="M85" s="66"/>
      <c r="N85" s="66"/>
      <c r="O85" s="244"/>
    </row>
    <row r="86" spans="1:15" ht="13.5">
      <c r="A86" s="244"/>
      <c r="C86" t="s">
        <v>3</v>
      </c>
      <c r="D86" t="s">
        <v>240</v>
      </c>
      <c r="O86" s="244"/>
    </row>
    <row r="87" spans="1:15" ht="13.5">
      <c r="A87" s="244"/>
      <c r="C87" t="s">
        <v>2</v>
      </c>
      <c r="D87" t="s">
        <v>669</v>
      </c>
      <c r="O87" s="244"/>
    </row>
    <row r="88" spans="1:15" ht="13.5">
      <c r="A88" s="244"/>
      <c r="O88" s="244"/>
    </row>
    <row r="89" spans="1:15" ht="13.5">
      <c r="A89" s="244"/>
      <c r="C89" s="1" t="s">
        <v>4</v>
      </c>
      <c r="D89" s="1" t="s">
        <v>5</v>
      </c>
      <c r="E89" s="1" t="s">
        <v>6</v>
      </c>
      <c r="F89" s="1" t="s">
        <v>7</v>
      </c>
      <c r="G89" s="1" t="s">
        <v>8</v>
      </c>
      <c r="H89" s="1" t="s">
        <v>11</v>
      </c>
      <c r="I89" s="1" t="s">
        <v>9</v>
      </c>
      <c r="J89" s="1" t="s">
        <v>13</v>
      </c>
      <c r="K89" s="1" t="s">
        <v>10</v>
      </c>
      <c r="L89" s="1" t="s">
        <v>12</v>
      </c>
      <c r="M89" s="1" t="s">
        <v>63</v>
      </c>
      <c r="O89" s="244"/>
    </row>
    <row r="90" spans="1:15" ht="13.5">
      <c r="A90" s="244"/>
      <c r="B90" s="3" t="s">
        <v>113</v>
      </c>
      <c r="C90" s="132" t="s">
        <v>410</v>
      </c>
      <c r="D90" s="133">
        <v>3</v>
      </c>
      <c r="E90" s="133">
        <v>2</v>
      </c>
      <c r="F90" s="133">
        <v>0</v>
      </c>
      <c r="G90" s="133">
        <v>0</v>
      </c>
      <c r="H90" s="133">
        <v>1</v>
      </c>
      <c r="I90" s="133">
        <v>1</v>
      </c>
      <c r="J90" s="133">
        <v>0</v>
      </c>
      <c r="K90" s="133">
        <v>0</v>
      </c>
      <c r="L90" s="133">
        <v>1</v>
      </c>
      <c r="M90" s="133">
        <v>0</v>
      </c>
      <c r="N90" s="1"/>
      <c r="O90" s="244"/>
    </row>
    <row r="91" spans="1:15" ht="13.5">
      <c r="A91" s="244"/>
      <c r="B91" s="3" t="s">
        <v>663</v>
      </c>
      <c r="C91" s="132" t="s">
        <v>207</v>
      </c>
      <c r="D91" s="133">
        <v>3</v>
      </c>
      <c r="E91" s="133">
        <v>2</v>
      </c>
      <c r="F91" s="133">
        <v>0</v>
      </c>
      <c r="G91" s="133">
        <v>0</v>
      </c>
      <c r="H91" s="133">
        <v>0</v>
      </c>
      <c r="I91" s="133">
        <v>0</v>
      </c>
      <c r="J91" s="133">
        <v>0</v>
      </c>
      <c r="K91" s="133">
        <v>0</v>
      </c>
      <c r="L91" s="133">
        <v>0</v>
      </c>
      <c r="M91" s="133">
        <v>1</v>
      </c>
      <c r="N91" s="1"/>
      <c r="O91" s="244"/>
    </row>
    <row r="92" spans="1:15" ht="13.5">
      <c r="A92" s="244"/>
      <c r="B92" s="3" t="s">
        <v>97</v>
      </c>
      <c r="C92" s="132" t="s">
        <v>346</v>
      </c>
      <c r="D92" s="133">
        <v>3</v>
      </c>
      <c r="E92" s="133">
        <v>2</v>
      </c>
      <c r="F92" s="133">
        <v>1</v>
      </c>
      <c r="G92" s="133">
        <v>1</v>
      </c>
      <c r="H92" s="133">
        <v>1</v>
      </c>
      <c r="I92" s="133">
        <v>1</v>
      </c>
      <c r="J92" s="133">
        <v>0</v>
      </c>
      <c r="K92" s="133">
        <v>0</v>
      </c>
      <c r="L92" s="133">
        <v>0</v>
      </c>
      <c r="M92" s="133">
        <v>0</v>
      </c>
      <c r="N92" s="12"/>
      <c r="O92" s="244"/>
    </row>
    <row r="93" spans="1:15" ht="13.5">
      <c r="A93" s="244"/>
      <c r="B93" s="3" t="s">
        <v>664</v>
      </c>
      <c r="C93" s="132" t="s">
        <v>86</v>
      </c>
      <c r="D93" s="133">
        <v>3</v>
      </c>
      <c r="E93" s="133">
        <v>3</v>
      </c>
      <c r="F93" s="133">
        <v>1</v>
      </c>
      <c r="G93" s="133">
        <v>0</v>
      </c>
      <c r="H93" s="133">
        <v>1</v>
      </c>
      <c r="I93" s="133">
        <v>0</v>
      </c>
      <c r="J93" s="133">
        <v>0</v>
      </c>
      <c r="K93" s="133">
        <v>0</v>
      </c>
      <c r="L93" s="133">
        <v>0</v>
      </c>
      <c r="M93" s="133">
        <v>0</v>
      </c>
      <c r="N93" s="12"/>
      <c r="O93" s="244"/>
    </row>
    <row r="94" spans="1:15" ht="13.5">
      <c r="A94" s="244"/>
      <c r="B94" s="3" t="s">
        <v>665</v>
      </c>
      <c r="C94" s="132" t="s">
        <v>116</v>
      </c>
      <c r="D94" s="133">
        <v>3</v>
      </c>
      <c r="E94" s="133">
        <v>3</v>
      </c>
      <c r="F94" s="133">
        <v>0</v>
      </c>
      <c r="G94" s="133">
        <v>0</v>
      </c>
      <c r="H94" s="133">
        <v>1</v>
      </c>
      <c r="I94" s="133">
        <v>0</v>
      </c>
      <c r="J94" s="133">
        <v>0</v>
      </c>
      <c r="K94" s="133">
        <v>1</v>
      </c>
      <c r="L94" s="133">
        <v>0</v>
      </c>
      <c r="M94" s="133">
        <v>0</v>
      </c>
      <c r="N94" s="12"/>
      <c r="O94" s="244"/>
    </row>
    <row r="95" spans="1:15" ht="13.5">
      <c r="A95" s="244"/>
      <c r="B95" s="3" t="s">
        <v>661</v>
      </c>
      <c r="C95" s="132" t="s">
        <v>411</v>
      </c>
      <c r="D95" s="133">
        <v>3</v>
      </c>
      <c r="E95" s="133">
        <v>3</v>
      </c>
      <c r="F95" s="133">
        <v>3</v>
      </c>
      <c r="G95" s="133">
        <v>2</v>
      </c>
      <c r="H95" s="133">
        <v>1</v>
      </c>
      <c r="I95" s="133">
        <v>0</v>
      </c>
      <c r="J95" s="133">
        <v>0</v>
      </c>
      <c r="K95" s="133">
        <v>2</v>
      </c>
      <c r="L95" s="133">
        <v>0</v>
      </c>
      <c r="M95" s="133">
        <v>0</v>
      </c>
      <c r="O95" s="244"/>
    </row>
    <row r="96" spans="1:15" ht="13.5">
      <c r="A96" s="244"/>
      <c r="B96" s="3" t="s">
        <v>666</v>
      </c>
      <c r="C96" s="132" t="s">
        <v>412</v>
      </c>
      <c r="D96" s="133">
        <v>3</v>
      </c>
      <c r="E96" s="133">
        <v>3</v>
      </c>
      <c r="F96" s="133">
        <v>1</v>
      </c>
      <c r="G96" s="133">
        <v>2</v>
      </c>
      <c r="H96" s="133">
        <v>1</v>
      </c>
      <c r="I96" s="133">
        <v>0</v>
      </c>
      <c r="J96" s="133">
        <v>1</v>
      </c>
      <c r="K96" s="133">
        <v>0</v>
      </c>
      <c r="L96" s="133">
        <v>0</v>
      </c>
      <c r="M96" s="133">
        <v>0</v>
      </c>
      <c r="O96" s="244"/>
    </row>
    <row r="97" spans="1:15" ht="13.5">
      <c r="A97" s="244"/>
      <c r="B97" s="3" t="s">
        <v>660</v>
      </c>
      <c r="C97" s="132" t="s">
        <v>413</v>
      </c>
      <c r="D97" s="133">
        <v>3</v>
      </c>
      <c r="E97" s="133">
        <v>3</v>
      </c>
      <c r="F97" s="133">
        <v>1</v>
      </c>
      <c r="G97" s="133">
        <v>0</v>
      </c>
      <c r="H97" s="133">
        <v>1</v>
      </c>
      <c r="I97" s="133">
        <v>0</v>
      </c>
      <c r="J97" s="133">
        <v>0</v>
      </c>
      <c r="K97" s="133">
        <v>1</v>
      </c>
      <c r="L97" s="133">
        <v>0</v>
      </c>
      <c r="M97" s="133">
        <v>0</v>
      </c>
      <c r="O97" s="244"/>
    </row>
    <row r="98" spans="1:15" ht="13.5">
      <c r="A98" s="244"/>
      <c r="B98" s="3" t="s">
        <v>105</v>
      </c>
      <c r="C98" s="132" t="s">
        <v>414</v>
      </c>
      <c r="D98" s="133">
        <v>3</v>
      </c>
      <c r="E98" s="133">
        <v>2</v>
      </c>
      <c r="F98" s="133">
        <v>1</v>
      </c>
      <c r="G98" s="133">
        <v>2</v>
      </c>
      <c r="H98" s="133">
        <v>0</v>
      </c>
      <c r="I98" s="133">
        <v>1</v>
      </c>
      <c r="J98" s="133">
        <v>0</v>
      </c>
      <c r="K98" s="133">
        <v>0</v>
      </c>
      <c r="L98" s="133">
        <v>0</v>
      </c>
      <c r="M98" s="133">
        <v>0</v>
      </c>
      <c r="O98" s="244"/>
    </row>
    <row r="99" spans="1:15" ht="13.5">
      <c r="A99" s="244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244"/>
    </row>
    <row r="100" spans="1:15" ht="13.5">
      <c r="A100" s="244"/>
      <c r="B100" s="3"/>
      <c r="C100" s="1" t="s">
        <v>45</v>
      </c>
      <c r="D100" s="1" t="s">
        <v>48</v>
      </c>
      <c r="E100" s="1" t="s">
        <v>49</v>
      </c>
      <c r="F100" s="1" t="s">
        <v>5</v>
      </c>
      <c r="G100" s="1" t="s">
        <v>7</v>
      </c>
      <c r="H100" s="1" t="s">
        <v>9</v>
      </c>
      <c r="I100" s="1" t="s">
        <v>13</v>
      </c>
      <c r="J100" s="1" t="s">
        <v>46</v>
      </c>
      <c r="K100" s="1" t="s">
        <v>47</v>
      </c>
      <c r="L100" s="1" t="s">
        <v>52</v>
      </c>
      <c r="O100" s="244"/>
    </row>
    <row r="101" spans="1:15" ht="13.5">
      <c r="A101" s="244"/>
      <c r="B101" s="3"/>
      <c r="C101" s="132" t="s">
        <v>120</v>
      </c>
      <c r="D101" s="133">
        <v>6</v>
      </c>
      <c r="E101" s="133">
        <v>81</v>
      </c>
      <c r="F101" s="133">
        <v>23</v>
      </c>
      <c r="G101" s="133">
        <v>3</v>
      </c>
      <c r="H101" s="133">
        <v>1</v>
      </c>
      <c r="I101" s="133">
        <v>4</v>
      </c>
      <c r="J101" s="133">
        <v>1</v>
      </c>
      <c r="K101" s="133">
        <v>1</v>
      </c>
      <c r="L101" s="133">
        <v>0</v>
      </c>
      <c r="O101" s="244"/>
    </row>
    <row r="102" spans="1:15" ht="13.5">
      <c r="A102" s="244"/>
      <c r="B102" s="3"/>
      <c r="C102" s="132"/>
      <c r="D102" s="133"/>
      <c r="E102" s="133"/>
      <c r="F102" s="133"/>
      <c r="G102" s="133"/>
      <c r="H102" s="133"/>
      <c r="I102" s="133"/>
      <c r="J102" s="133"/>
      <c r="K102" s="133"/>
      <c r="L102" s="133"/>
      <c r="O102" s="244"/>
    </row>
    <row r="103" spans="1:15" ht="9" customHeight="1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</row>
    <row r="104" spans="1:15" ht="13.5" customHeight="1" thickBot="1">
      <c r="A104" s="244"/>
      <c r="B104" t="s">
        <v>670</v>
      </c>
      <c r="M104" s="66"/>
      <c r="N104" s="66"/>
      <c r="O104" s="244"/>
    </row>
    <row r="105" spans="1:15" ht="24.75" customHeight="1">
      <c r="A105" s="244"/>
      <c r="C105" s="5"/>
      <c r="D105" s="6">
        <v>1</v>
      </c>
      <c r="E105" s="6">
        <v>2</v>
      </c>
      <c r="F105" s="6">
        <v>3</v>
      </c>
      <c r="G105" s="6">
        <v>4</v>
      </c>
      <c r="H105" s="6">
        <v>5</v>
      </c>
      <c r="I105" s="6">
        <v>6</v>
      </c>
      <c r="J105" s="6">
        <v>7</v>
      </c>
      <c r="K105" s="7" t="s">
        <v>0</v>
      </c>
      <c r="L105" s="2"/>
      <c r="M105" s="66"/>
      <c r="N105" s="66"/>
      <c r="O105" s="244"/>
    </row>
    <row r="106" spans="1:15" ht="24.75" customHeight="1">
      <c r="A106" s="244"/>
      <c r="C106" s="54" t="s">
        <v>60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9">
        <v>0</v>
      </c>
      <c r="L106" s="2"/>
      <c r="M106" s="66"/>
      <c r="N106" s="66"/>
      <c r="O106" s="244"/>
    </row>
    <row r="107" spans="1:15" ht="24.75" customHeight="1" thickBot="1">
      <c r="A107" s="244"/>
      <c r="C107" s="55" t="s">
        <v>671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1</v>
      </c>
      <c r="J107" s="10" t="s">
        <v>81</v>
      </c>
      <c r="K107" s="11">
        <v>1</v>
      </c>
      <c r="L107" s="2"/>
      <c r="M107" s="66"/>
      <c r="N107" s="66"/>
      <c r="O107" s="244"/>
    </row>
    <row r="108" spans="1:15" ht="13.5" customHeight="1">
      <c r="A108" s="244"/>
      <c r="M108" s="66"/>
      <c r="N108" s="66"/>
      <c r="O108" s="244"/>
    </row>
    <row r="109" spans="1:15" ht="13.5" customHeight="1">
      <c r="A109" s="244"/>
      <c r="C109" t="s">
        <v>3</v>
      </c>
      <c r="D109" t="s">
        <v>240</v>
      </c>
      <c r="O109" s="244"/>
    </row>
    <row r="110" spans="1:15" ht="13.5" customHeight="1">
      <c r="A110" s="244"/>
      <c r="O110" s="244"/>
    </row>
    <row r="111" spans="1:15" ht="13.5" customHeight="1">
      <c r="A111" s="244"/>
      <c r="C111" s="1" t="s">
        <v>4</v>
      </c>
      <c r="D111" s="1" t="s">
        <v>5</v>
      </c>
      <c r="E111" s="1" t="s">
        <v>6</v>
      </c>
      <c r="F111" s="1" t="s">
        <v>7</v>
      </c>
      <c r="G111" s="1" t="s">
        <v>8</v>
      </c>
      <c r="H111" s="1" t="s">
        <v>11</v>
      </c>
      <c r="I111" s="1" t="s">
        <v>9</v>
      </c>
      <c r="J111" s="1" t="s">
        <v>13</v>
      </c>
      <c r="K111" s="1" t="s">
        <v>10</v>
      </c>
      <c r="L111" s="1" t="s">
        <v>12</v>
      </c>
      <c r="M111" s="1" t="s">
        <v>63</v>
      </c>
      <c r="O111" s="244"/>
    </row>
    <row r="112" spans="1:15" ht="13.5" customHeight="1">
      <c r="A112" s="244"/>
      <c r="B112" s="3" t="s">
        <v>113</v>
      </c>
      <c r="C112" s="132" t="s">
        <v>410</v>
      </c>
      <c r="D112" s="133">
        <v>3</v>
      </c>
      <c r="E112" s="133">
        <v>2</v>
      </c>
      <c r="F112" s="133">
        <v>1</v>
      </c>
      <c r="G112" s="133">
        <v>0</v>
      </c>
      <c r="H112" s="133">
        <v>0</v>
      </c>
      <c r="I112" s="133">
        <v>1</v>
      </c>
      <c r="J112" s="133">
        <v>0</v>
      </c>
      <c r="K112" s="133">
        <v>2</v>
      </c>
      <c r="L112" s="133">
        <v>0</v>
      </c>
      <c r="M112" s="133">
        <v>0</v>
      </c>
      <c r="N112" s="1"/>
      <c r="O112" s="244"/>
    </row>
    <row r="113" spans="1:15" ht="13.5" customHeight="1">
      <c r="A113" s="244"/>
      <c r="B113" s="3" t="s">
        <v>96</v>
      </c>
      <c r="C113" s="132" t="s">
        <v>207</v>
      </c>
      <c r="D113" s="133">
        <v>3</v>
      </c>
      <c r="E113" s="133">
        <v>3</v>
      </c>
      <c r="F113" s="133">
        <v>0</v>
      </c>
      <c r="G113" s="133">
        <v>0</v>
      </c>
      <c r="H113" s="133">
        <v>0</v>
      </c>
      <c r="I113" s="133">
        <v>0</v>
      </c>
      <c r="J113" s="133">
        <v>0</v>
      </c>
      <c r="K113" s="133">
        <v>0</v>
      </c>
      <c r="L113" s="133">
        <v>1</v>
      </c>
      <c r="M113" s="133">
        <v>0</v>
      </c>
      <c r="N113" s="1"/>
      <c r="O113" s="244"/>
    </row>
    <row r="114" spans="1:15" ht="13.5" customHeight="1">
      <c r="A114" s="244"/>
      <c r="B114" s="3" t="s">
        <v>97</v>
      </c>
      <c r="C114" s="132" t="s">
        <v>346</v>
      </c>
      <c r="D114" s="133">
        <v>3</v>
      </c>
      <c r="E114" s="133">
        <v>3</v>
      </c>
      <c r="F114" s="133">
        <v>0</v>
      </c>
      <c r="G114" s="133">
        <v>0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3">
        <v>0</v>
      </c>
      <c r="N114" s="12"/>
      <c r="O114" s="244"/>
    </row>
    <row r="115" spans="1:15" ht="13.5" customHeight="1">
      <c r="A115" s="244"/>
      <c r="B115" s="3" t="s">
        <v>103</v>
      </c>
      <c r="C115" s="132" t="s">
        <v>86</v>
      </c>
      <c r="D115" s="133">
        <v>3</v>
      </c>
      <c r="E115" s="133">
        <v>3</v>
      </c>
      <c r="F115" s="133">
        <v>0</v>
      </c>
      <c r="G115" s="133">
        <v>0</v>
      </c>
      <c r="H115" s="133">
        <v>0</v>
      </c>
      <c r="I115" s="133">
        <v>0</v>
      </c>
      <c r="J115" s="133">
        <v>0</v>
      </c>
      <c r="K115" s="133">
        <v>0</v>
      </c>
      <c r="L115" s="133">
        <v>0</v>
      </c>
      <c r="M115" s="133">
        <v>0</v>
      </c>
      <c r="N115" s="12"/>
      <c r="O115" s="244"/>
    </row>
    <row r="116" spans="1:15" ht="13.5" customHeight="1">
      <c r="A116" s="244"/>
      <c r="B116" s="3" t="s">
        <v>99</v>
      </c>
      <c r="C116" s="132" t="s">
        <v>116</v>
      </c>
      <c r="D116" s="133">
        <v>3</v>
      </c>
      <c r="E116" s="133">
        <v>3</v>
      </c>
      <c r="F116" s="133">
        <v>2</v>
      </c>
      <c r="G116" s="133">
        <v>0</v>
      </c>
      <c r="H116" s="133">
        <v>0</v>
      </c>
      <c r="I116" s="133">
        <v>0</v>
      </c>
      <c r="J116" s="133">
        <v>0</v>
      </c>
      <c r="K116" s="133">
        <v>1</v>
      </c>
      <c r="L116" s="133">
        <v>0</v>
      </c>
      <c r="M116" s="133">
        <v>0</v>
      </c>
      <c r="N116" s="12"/>
      <c r="O116" s="244"/>
    </row>
    <row r="117" spans="1:15" ht="13.5" customHeight="1">
      <c r="A117" s="244"/>
      <c r="B117" s="3" t="s">
        <v>102</v>
      </c>
      <c r="C117" s="132" t="s">
        <v>411</v>
      </c>
      <c r="D117" s="133">
        <v>3</v>
      </c>
      <c r="E117" s="133">
        <v>3</v>
      </c>
      <c r="F117" s="133">
        <v>0</v>
      </c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3">
        <v>0</v>
      </c>
      <c r="O117" s="244"/>
    </row>
    <row r="118" spans="1:15" ht="13.5" customHeight="1">
      <c r="A118" s="244"/>
      <c r="B118" s="3" t="s">
        <v>100</v>
      </c>
      <c r="C118" s="132" t="s">
        <v>412</v>
      </c>
      <c r="D118" s="133">
        <v>3</v>
      </c>
      <c r="E118" s="133">
        <v>2</v>
      </c>
      <c r="F118" s="133">
        <v>0</v>
      </c>
      <c r="G118" s="133">
        <v>0</v>
      </c>
      <c r="H118" s="133">
        <v>0</v>
      </c>
      <c r="I118" s="133">
        <v>1</v>
      </c>
      <c r="J118" s="133">
        <v>0</v>
      </c>
      <c r="K118" s="133">
        <v>0</v>
      </c>
      <c r="L118" s="133">
        <v>0</v>
      </c>
      <c r="M118" s="133">
        <v>0</v>
      </c>
      <c r="O118" s="244"/>
    </row>
    <row r="119" spans="1:15" ht="13.5" customHeight="1">
      <c r="A119" s="244"/>
      <c r="B119" s="3" t="s">
        <v>104</v>
      </c>
      <c r="C119" s="132" t="s">
        <v>413</v>
      </c>
      <c r="D119" s="133">
        <v>3</v>
      </c>
      <c r="E119" s="133">
        <v>3</v>
      </c>
      <c r="F119" s="133">
        <v>0</v>
      </c>
      <c r="G119" s="133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0</v>
      </c>
      <c r="M119" s="133">
        <v>0</v>
      </c>
      <c r="O119" s="244"/>
    </row>
    <row r="120" spans="1:15" ht="13.5" customHeight="1">
      <c r="A120" s="244"/>
      <c r="B120" s="3" t="s">
        <v>105</v>
      </c>
      <c r="C120" s="132" t="s">
        <v>414</v>
      </c>
      <c r="D120" s="133">
        <v>2</v>
      </c>
      <c r="E120" s="133">
        <v>2</v>
      </c>
      <c r="F120" s="133">
        <v>0</v>
      </c>
      <c r="G120" s="133">
        <v>0</v>
      </c>
      <c r="H120" s="133">
        <v>0</v>
      </c>
      <c r="I120" s="133">
        <v>0</v>
      </c>
      <c r="J120" s="133">
        <v>1</v>
      </c>
      <c r="K120" s="133">
        <v>0</v>
      </c>
      <c r="L120" s="133">
        <v>1</v>
      </c>
      <c r="M120" s="133">
        <v>0</v>
      </c>
      <c r="O120" s="244"/>
    </row>
    <row r="121" spans="1:15" ht="13.5" customHeight="1">
      <c r="A121" s="244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244"/>
    </row>
    <row r="122" spans="1:15" ht="13.5" customHeight="1">
      <c r="A122" s="244"/>
      <c r="B122" s="3"/>
      <c r="C122" s="1" t="s">
        <v>45</v>
      </c>
      <c r="D122" s="1" t="s">
        <v>48</v>
      </c>
      <c r="E122" s="1" t="s">
        <v>49</v>
      </c>
      <c r="F122" s="1" t="s">
        <v>5</v>
      </c>
      <c r="G122" s="1" t="s">
        <v>7</v>
      </c>
      <c r="H122" s="1" t="s">
        <v>9</v>
      </c>
      <c r="I122" s="1" t="s">
        <v>13</v>
      </c>
      <c r="J122" s="1" t="s">
        <v>46</v>
      </c>
      <c r="K122" s="1" t="s">
        <v>47</v>
      </c>
      <c r="L122" s="1" t="s">
        <v>52</v>
      </c>
      <c r="O122" s="244"/>
    </row>
    <row r="123" spans="1:15" ht="13.5" customHeight="1">
      <c r="A123" s="244"/>
      <c r="B123" s="3"/>
      <c r="C123" s="132" t="s">
        <v>141</v>
      </c>
      <c r="D123" s="133">
        <v>6</v>
      </c>
      <c r="E123" s="133">
        <v>108</v>
      </c>
      <c r="F123" s="133">
        <v>23</v>
      </c>
      <c r="G123" s="133">
        <v>3</v>
      </c>
      <c r="H123" s="133">
        <v>2</v>
      </c>
      <c r="I123" s="133">
        <v>2</v>
      </c>
      <c r="J123" s="133">
        <v>1</v>
      </c>
      <c r="K123" s="133">
        <v>0</v>
      </c>
      <c r="L123" s="133">
        <v>0</v>
      </c>
      <c r="O123" s="244"/>
    </row>
    <row r="124" spans="1:15" ht="13.5">
      <c r="A124" s="244"/>
      <c r="B124" s="3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O124" s="244"/>
    </row>
    <row r="125" spans="1:15" ht="9" customHeight="1" thickBot="1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</row>
    <row r="126" spans="2:22" ht="14.25" thickBot="1">
      <c r="B126" t="s">
        <v>62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241" t="s">
        <v>513</v>
      </c>
      <c r="U126" s="242"/>
      <c r="V126" s="243"/>
    </row>
    <row r="127" spans="2:22" ht="13.5">
      <c r="B127" s="56" t="s">
        <v>14</v>
      </c>
      <c r="C127" s="13" t="s">
        <v>35</v>
      </c>
      <c r="D127" s="13" t="s">
        <v>55</v>
      </c>
      <c r="E127" s="13" t="s">
        <v>5</v>
      </c>
      <c r="F127" s="13" t="s">
        <v>6</v>
      </c>
      <c r="G127" s="13" t="s">
        <v>7</v>
      </c>
      <c r="H127" s="13" t="s">
        <v>8</v>
      </c>
      <c r="I127" s="13" t="s">
        <v>11</v>
      </c>
      <c r="J127" s="13" t="s">
        <v>9</v>
      </c>
      <c r="K127" s="13" t="s">
        <v>13</v>
      </c>
      <c r="L127" s="13" t="s">
        <v>10</v>
      </c>
      <c r="M127" s="27" t="s">
        <v>12</v>
      </c>
      <c r="N127" s="13" t="s">
        <v>63</v>
      </c>
      <c r="O127" s="22"/>
      <c r="P127" s="13" t="s">
        <v>36</v>
      </c>
      <c r="Q127" s="13" t="s">
        <v>39</v>
      </c>
      <c r="R127" s="13" t="s">
        <v>40</v>
      </c>
      <c r="S127" s="14" t="s">
        <v>38</v>
      </c>
      <c r="T127" s="174" t="s">
        <v>6</v>
      </c>
      <c r="U127" s="27" t="s">
        <v>7</v>
      </c>
      <c r="V127" s="28" t="s">
        <v>36</v>
      </c>
    </row>
    <row r="128" spans="2:22" ht="13.5">
      <c r="B128" s="15">
        <v>1</v>
      </c>
      <c r="C128" s="16" t="s">
        <v>15</v>
      </c>
      <c r="D128" s="17">
        <v>1</v>
      </c>
      <c r="E128" s="17">
        <f>D74</f>
        <v>1</v>
      </c>
      <c r="F128" s="17">
        <f aca="true" t="shared" si="0" ref="F128:N128">E74</f>
        <v>0</v>
      </c>
      <c r="G128" s="17">
        <f t="shared" si="0"/>
        <v>0</v>
      </c>
      <c r="H128" s="17">
        <f t="shared" si="0"/>
        <v>0</v>
      </c>
      <c r="I128" s="17">
        <f t="shared" si="0"/>
        <v>0</v>
      </c>
      <c r="J128" s="17">
        <f t="shared" si="0"/>
        <v>0</v>
      </c>
      <c r="K128" s="17">
        <f t="shared" si="0"/>
        <v>0</v>
      </c>
      <c r="L128" s="17">
        <f t="shared" si="0"/>
        <v>0</v>
      </c>
      <c r="M128" s="17">
        <f t="shared" si="0"/>
        <v>0</v>
      </c>
      <c r="N128" s="17">
        <f t="shared" si="0"/>
        <v>1</v>
      </c>
      <c r="O128" s="19"/>
      <c r="P128" s="18">
        <v>0</v>
      </c>
      <c r="Q128" s="17">
        <v>0</v>
      </c>
      <c r="R128" s="17">
        <v>0</v>
      </c>
      <c r="S128" s="17">
        <v>0</v>
      </c>
      <c r="T128" s="102">
        <v>0</v>
      </c>
      <c r="U128" s="96">
        <v>0</v>
      </c>
      <c r="V128" s="29">
        <v>0</v>
      </c>
    </row>
    <row r="129" spans="2:22" ht="13.5">
      <c r="B129" s="15">
        <v>2</v>
      </c>
      <c r="C129" s="16" t="s">
        <v>16</v>
      </c>
      <c r="D129" s="17">
        <v>5</v>
      </c>
      <c r="E129" s="17">
        <f>D52+D21+D68+D98+D120</f>
        <v>11</v>
      </c>
      <c r="F129" s="17">
        <f aca="true" t="shared" si="1" ref="F129:N129">E52+E21+E68+E98+E120</f>
        <v>9</v>
      </c>
      <c r="G129" s="17">
        <f t="shared" si="1"/>
        <v>1</v>
      </c>
      <c r="H129" s="17">
        <f t="shared" si="1"/>
        <v>2</v>
      </c>
      <c r="I129" s="17">
        <f t="shared" si="1"/>
        <v>1</v>
      </c>
      <c r="J129" s="17">
        <f t="shared" si="1"/>
        <v>2</v>
      </c>
      <c r="K129" s="17">
        <f t="shared" si="1"/>
        <v>2</v>
      </c>
      <c r="L129" s="17">
        <f t="shared" si="1"/>
        <v>0</v>
      </c>
      <c r="M129" s="17">
        <f t="shared" si="1"/>
        <v>3</v>
      </c>
      <c r="N129" s="17">
        <f t="shared" si="1"/>
        <v>0</v>
      </c>
      <c r="O129" s="19"/>
      <c r="P129" s="18">
        <f aca="true" t="shared" si="2" ref="P129:P145">G129/F129</f>
        <v>0.1111111111111111</v>
      </c>
      <c r="Q129" s="17">
        <v>0</v>
      </c>
      <c r="R129" s="17">
        <v>0</v>
      </c>
      <c r="S129" s="17">
        <v>1</v>
      </c>
      <c r="T129" s="102">
        <v>3</v>
      </c>
      <c r="U129" s="96">
        <v>1</v>
      </c>
      <c r="V129" s="29">
        <f>U129/T129</f>
        <v>0.3333333333333333</v>
      </c>
    </row>
    <row r="130" spans="2:22" ht="13.5">
      <c r="B130" s="15">
        <v>3</v>
      </c>
      <c r="C130" s="16" t="s">
        <v>31</v>
      </c>
      <c r="D130" s="17">
        <v>1</v>
      </c>
      <c r="E130" s="17">
        <f>D75</f>
        <v>1</v>
      </c>
      <c r="F130" s="17">
        <f aca="true" t="shared" si="3" ref="F130:N130">E75</f>
        <v>1</v>
      </c>
      <c r="G130" s="17">
        <f t="shared" si="3"/>
        <v>0</v>
      </c>
      <c r="H130" s="17">
        <f t="shared" si="3"/>
        <v>0</v>
      </c>
      <c r="I130" s="17">
        <f t="shared" si="3"/>
        <v>0</v>
      </c>
      <c r="J130" s="17">
        <f t="shared" si="3"/>
        <v>0</v>
      </c>
      <c r="K130" s="17">
        <f t="shared" si="3"/>
        <v>1</v>
      </c>
      <c r="L130" s="17">
        <f t="shared" si="3"/>
        <v>0</v>
      </c>
      <c r="M130" s="17">
        <f t="shared" si="3"/>
        <v>0</v>
      </c>
      <c r="N130" s="17">
        <f t="shared" si="3"/>
        <v>0</v>
      </c>
      <c r="O130" s="19"/>
      <c r="P130" s="18">
        <f t="shared" si="2"/>
        <v>0</v>
      </c>
      <c r="Q130" s="17">
        <v>0</v>
      </c>
      <c r="R130" s="17">
        <v>0</v>
      </c>
      <c r="S130" s="17">
        <v>0</v>
      </c>
      <c r="T130" s="102">
        <v>0</v>
      </c>
      <c r="U130" s="96">
        <v>0</v>
      </c>
      <c r="V130" s="29">
        <v>0</v>
      </c>
    </row>
    <row r="131" spans="2:22" ht="13.5">
      <c r="B131" s="15">
        <v>4</v>
      </c>
      <c r="C131" s="16" t="s">
        <v>17</v>
      </c>
      <c r="D131" s="17">
        <v>2</v>
      </c>
      <c r="E131" s="17">
        <f>D22+D76</f>
        <v>3</v>
      </c>
      <c r="F131" s="17">
        <f aca="true" t="shared" si="4" ref="F131:N131">E22+E76</f>
        <v>2</v>
      </c>
      <c r="G131" s="17">
        <f t="shared" si="4"/>
        <v>2</v>
      </c>
      <c r="H131" s="17">
        <f t="shared" si="4"/>
        <v>0</v>
      </c>
      <c r="I131" s="17">
        <f t="shared" si="4"/>
        <v>0</v>
      </c>
      <c r="J131" s="17">
        <f t="shared" si="4"/>
        <v>1</v>
      </c>
      <c r="K131" s="17">
        <f t="shared" si="4"/>
        <v>0</v>
      </c>
      <c r="L131" s="17">
        <f t="shared" si="4"/>
        <v>1</v>
      </c>
      <c r="M131" s="17">
        <f t="shared" si="4"/>
        <v>0</v>
      </c>
      <c r="N131" s="17">
        <f t="shared" si="4"/>
        <v>0</v>
      </c>
      <c r="O131" s="19"/>
      <c r="P131" s="18">
        <f t="shared" si="2"/>
        <v>1</v>
      </c>
      <c r="Q131" s="17">
        <v>0</v>
      </c>
      <c r="R131" s="17">
        <v>0</v>
      </c>
      <c r="S131" s="17">
        <v>1</v>
      </c>
      <c r="T131" s="102">
        <v>0</v>
      </c>
      <c r="U131" s="96">
        <v>0</v>
      </c>
      <c r="V131" s="29">
        <v>0</v>
      </c>
    </row>
    <row r="132" spans="2:22" ht="13.5">
      <c r="B132" s="15">
        <v>5</v>
      </c>
      <c r="C132" s="16" t="s">
        <v>32</v>
      </c>
      <c r="D132" s="17">
        <v>3</v>
      </c>
      <c r="E132" s="17">
        <f>D51+D20+D73</f>
        <v>6</v>
      </c>
      <c r="F132" s="17">
        <f aca="true" t="shared" si="5" ref="F132:N132">E51+E20+E73</f>
        <v>5</v>
      </c>
      <c r="G132" s="17">
        <f t="shared" si="5"/>
        <v>1</v>
      </c>
      <c r="H132" s="17">
        <f t="shared" si="5"/>
        <v>0</v>
      </c>
      <c r="I132" s="17">
        <f t="shared" si="5"/>
        <v>2</v>
      </c>
      <c r="J132" s="17">
        <f t="shared" si="5"/>
        <v>1</v>
      </c>
      <c r="K132" s="17">
        <f t="shared" si="5"/>
        <v>1</v>
      </c>
      <c r="L132" s="17">
        <f t="shared" si="5"/>
        <v>1</v>
      </c>
      <c r="M132" s="17">
        <f t="shared" si="5"/>
        <v>0</v>
      </c>
      <c r="N132" s="17">
        <f t="shared" si="5"/>
        <v>0</v>
      </c>
      <c r="O132" s="19"/>
      <c r="P132" s="18">
        <f t="shared" si="2"/>
        <v>0.2</v>
      </c>
      <c r="Q132" s="17">
        <v>0</v>
      </c>
      <c r="R132" s="17">
        <v>0</v>
      </c>
      <c r="S132" s="17">
        <v>1</v>
      </c>
      <c r="T132" s="102">
        <v>2</v>
      </c>
      <c r="U132" s="96">
        <v>0</v>
      </c>
      <c r="V132" s="29">
        <f aca="true" t="shared" si="6" ref="V132:V145">U132/T132</f>
        <v>0</v>
      </c>
    </row>
    <row r="133" spans="2:22" ht="13.5">
      <c r="B133" s="15">
        <v>6</v>
      </c>
      <c r="C133" s="16" t="s">
        <v>77</v>
      </c>
      <c r="D133" s="17">
        <v>2</v>
      </c>
      <c r="E133" s="17">
        <f>D41+D72</f>
        <v>3</v>
      </c>
      <c r="F133" s="17">
        <f aca="true" t="shared" si="7" ref="F133:N133">E41+E72</f>
        <v>3</v>
      </c>
      <c r="G133" s="17">
        <f t="shared" si="7"/>
        <v>0</v>
      </c>
      <c r="H133" s="17">
        <f t="shared" si="7"/>
        <v>0</v>
      </c>
      <c r="I133" s="17">
        <f t="shared" si="7"/>
        <v>0</v>
      </c>
      <c r="J133" s="17">
        <f t="shared" si="7"/>
        <v>0</v>
      </c>
      <c r="K133" s="17">
        <f t="shared" si="7"/>
        <v>1</v>
      </c>
      <c r="L133" s="17">
        <f t="shared" si="7"/>
        <v>0</v>
      </c>
      <c r="M133" s="17">
        <f t="shared" si="7"/>
        <v>1</v>
      </c>
      <c r="N133" s="17">
        <f t="shared" si="7"/>
        <v>0</v>
      </c>
      <c r="O133" s="19"/>
      <c r="P133" s="18">
        <f t="shared" si="2"/>
        <v>0</v>
      </c>
      <c r="Q133" s="17">
        <v>0</v>
      </c>
      <c r="R133" s="17">
        <v>0</v>
      </c>
      <c r="S133" s="17">
        <v>0</v>
      </c>
      <c r="T133" s="102">
        <v>0</v>
      </c>
      <c r="U133" s="96">
        <v>0</v>
      </c>
      <c r="V133" s="29">
        <v>0</v>
      </c>
    </row>
    <row r="134" spans="2:22" ht="13.5">
      <c r="B134" s="15">
        <v>7</v>
      </c>
      <c r="C134" s="16" t="s">
        <v>19</v>
      </c>
      <c r="D134" s="17">
        <v>2</v>
      </c>
      <c r="E134" s="17">
        <f>D46+D70</f>
        <v>4</v>
      </c>
      <c r="F134" s="17">
        <f aca="true" t="shared" si="8" ref="F134:N134">E46+E70</f>
        <v>4</v>
      </c>
      <c r="G134" s="17">
        <f t="shared" si="8"/>
        <v>0</v>
      </c>
      <c r="H134" s="17">
        <f t="shared" si="8"/>
        <v>0</v>
      </c>
      <c r="I134" s="17">
        <f t="shared" si="8"/>
        <v>0</v>
      </c>
      <c r="J134" s="17">
        <f t="shared" si="8"/>
        <v>0</v>
      </c>
      <c r="K134" s="17">
        <f t="shared" si="8"/>
        <v>3</v>
      </c>
      <c r="L134" s="17">
        <f t="shared" si="8"/>
        <v>0</v>
      </c>
      <c r="M134" s="17">
        <f t="shared" si="8"/>
        <v>1</v>
      </c>
      <c r="N134" s="17">
        <f t="shared" si="8"/>
        <v>0</v>
      </c>
      <c r="O134" s="19"/>
      <c r="P134" s="18">
        <f t="shared" si="2"/>
        <v>0</v>
      </c>
      <c r="Q134" s="17">
        <v>0</v>
      </c>
      <c r="R134" s="17">
        <v>0</v>
      </c>
      <c r="S134" s="17">
        <v>0</v>
      </c>
      <c r="T134" s="102">
        <v>1</v>
      </c>
      <c r="U134" s="96">
        <v>0</v>
      </c>
      <c r="V134" s="29">
        <f t="shared" si="6"/>
        <v>0</v>
      </c>
    </row>
    <row r="135" spans="2:22" ht="13.5">
      <c r="B135" s="15">
        <v>8</v>
      </c>
      <c r="C135" s="16" t="s">
        <v>34</v>
      </c>
      <c r="D135" s="17">
        <v>4</v>
      </c>
      <c r="E135" s="17">
        <f>D40+D16+D94+D116</f>
        <v>10</v>
      </c>
      <c r="F135" s="17">
        <f aca="true" t="shared" si="9" ref="F135:N135">E40+E16+E94+E116</f>
        <v>9</v>
      </c>
      <c r="G135" s="17">
        <f t="shared" si="9"/>
        <v>5</v>
      </c>
      <c r="H135" s="17">
        <f t="shared" si="9"/>
        <v>4</v>
      </c>
      <c r="I135" s="17">
        <f t="shared" si="9"/>
        <v>4</v>
      </c>
      <c r="J135" s="17">
        <f t="shared" si="9"/>
        <v>0</v>
      </c>
      <c r="K135" s="17">
        <f t="shared" si="9"/>
        <v>0</v>
      </c>
      <c r="L135" s="17">
        <f t="shared" si="9"/>
        <v>3</v>
      </c>
      <c r="M135" s="17">
        <f t="shared" si="9"/>
        <v>0</v>
      </c>
      <c r="N135" s="17">
        <f t="shared" si="9"/>
        <v>0</v>
      </c>
      <c r="O135" s="19"/>
      <c r="P135" s="18">
        <f t="shared" si="2"/>
        <v>0.5555555555555556</v>
      </c>
      <c r="Q135" s="17">
        <v>0</v>
      </c>
      <c r="R135" s="17">
        <v>0</v>
      </c>
      <c r="S135" s="17">
        <v>2</v>
      </c>
      <c r="T135" s="102">
        <v>6</v>
      </c>
      <c r="U135" s="96">
        <v>3</v>
      </c>
      <c r="V135" s="29">
        <f t="shared" si="6"/>
        <v>0.5</v>
      </c>
    </row>
    <row r="136" spans="2:22" ht="13.5">
      <c r="B136" s="15">
        <v>9</v>
      </c>
      <c r="C136" s="16" t="s">
        <v>29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9"/>
      <c r="P136" s="18">
        <v>0</v>
      </c>
      <c r="Q136" s="17">
        <v>0</v>
      </c>
      <c r="R136" s="17">
        <v>0</v>
      </c>
      <c r="S136" s="17">
        <v>0</v>
      </c>
      <c r="T136" s="102">
        <v>0</v>
      </c>
      <c r="U136" s="96">
        <v>0</v>
      </c>
      <c r="V136" s="29">
        <v>0</v>
      </c>
    </row>
    <row r="137" spans="2:22" ht="13.5">
      <c r="B137" s="15">
        <v>10</v>
      </c>
      <c r="C137" s="16" t="s">
        <v>20</v>
      </c>
      <c r="D137" s="17">
        <v>4</v>
      </c>
      <c r="E137" s="17">
        <f>D39+D12+D90+D112</f>
        <v>12</v>
      </c>
      <c r="F137" s="17">
        <f aca="true" t="shared" si="10" ref="F137:N137">E39+E12+E90+E112</f>
        <v>10</v>
      </c>
      <c r="G137" s="17">
        <f t="shared" si="10"/>
        <v>4</v>
      </c>
      <c r="H137" s="17">
        <f t="shared" si="10"/>
        <v>2</v>
      </c>
      <c r="I137" s="17">
        <f t="shared" si="10"/>
        <v>3</v>
      </c>
      <c r="J137" s="17">
        <f t="shared" si="10"/>
        <v>2</v>
      </c>
      <c r="K137" s="17">
        <f t="shared" si="10"/>
        <v>0</v>
      </c>
      <c r="L137" s="17">
        <f t="shared" si="10"/>
        <v>3</v>
      </c>
      <c r="M137" s="17">
        <f t="shared" si="10"/>
        <v>1</v>
      </c>
      <c r="N137" s="17">
        <f t="shared" si="10"/>
        <v>0</v>
      </c>
      <c r="O137" s="19"/>
      <c r="P137" s="18">
        <f t="shared" si="2"/>
        <v>0.4</v>
      </c>
      <c r="Q137" s="17">
        <v>0</v>
      </c>
      <c r="R137" s="17">
        <v>0</v>
      </c>
      <c r="S137" s="17">
        <v>0</v>
      </c>
      <c r="T137" s="102">
        <v>3</v>
      </c>
      <c r="U137" s="96">
        <v>2</v>
      </c>
      <c r="V137" s="29">
        <f t="shared" si="6"/>
        <v>0.6666666666666666</v>
      </c>
    </row>
    <row r="138" spans="2:22" ht="13.5">
      <c r="B138" s="15">
        <v>12</v>
      </c>
      <c r="C138" s="16" t="s">
        <v>22</v>
      </c>
      <c r="D138" s="17">
        <v>3</v>
      </c>
      <c r="E138" s="17">
        <f>D91+D113</f>
        <v>6</v>
      </c>
      <c r="F138" s="17">
        <f aca="true" t="shared" si="11" ref="F138:N138">E91+E113</f>
        <v>5</v>
      </c>
      <c r="G138" s="17">
        <f t="shared" si="11"/>
        <v>0</v>
      </c>
      <c r="H138" s="17">
        <f t="shared" si="11"/>
        <v>0</v>
      </c>
      <c r="I138" s="17">
        <f t="shared" si="11"/>
        <v>0</v>
      </c>
      <c r="J138" s="17">
        <f t="shared" si="11"/>
        <v>0</v>
      </c>
      <c r="K138" s="17">
        <f t="shared" si="11"/>
        <v>0</v>
      </c>
      <c r="L138" s="17">
        <f t="shared" si="11"/>
        <v>0</v>
      </c>
      <c r="M138" s="17">
        <f t="shared" si="11"/>
        <v>1</v>
      </c>
      <c r="N138" s="17">
        <f t="shared" si="11"/>
        <v>1</v>
      </c>
      <c r="O138" s="19"/>
      <c r="P138" s="18">
        <f t="shared" si="2"/>
        <v>0</v>
      </c>
      <c r="Q138" s="17">
        <v>0</v>
      </c>
      <c r="R138" s="17">
        <v>0</v>
      </c>
      <c r="S138" s="17">
        <v>0</v>
      </c>
      <c r="T138" s="102">
        <v>2</v>
      </c>
      <c r="U138" s="96">
        <v>0</v>
      </c>
      <c r="V138" s="29">
        <f t="shared" si="6"/>
        <v>0</v>
      </c>
    </row>
    <row r="139" spans="2:22" ht="13.5">
      <c r="B139" s="15">
        <v>13</v>
      </c>
      <c r="C139" s="16" t="s">
        <v>23</v>
      </c>
      <c r="D139" s="17">
        <v>3</v>
      </c>
      <c r="E139" s="17">
        <f>D18+D92+D114</f>
        <v>6</v>
      </c>
      <c r="F139" s="17">
        <f aca="true" t="shared" si="12" ref="F139:N139">E18+E92+E114</f>
        <v>5</v>
      </c>
      <c r="G139" s="17">
        <f t="shared" si="12"/>
        <v>1</v>
      </c>
      <c r="H139" s="17">
        <f t="shared" si="12"/>
        <v>1</v>
      </c>
      <c r="I139" s="17">
        <f t="shared" si="12"/>
        <v>2</v>
      </c>
      <c r="J139" s="17">
        <f t="shared" si="12"/>
        <v>1</v>
      </c>
      <c r="K139" s="17">
        <f t="shared" si="12"/>
        <v>0</v>
      </c>
      <c r="L139" s="17">
        <f t="shared" si="12"/>
        <v>1</v>
      </c>
      <c r="M139" s="17">
        <f t="shared" si="12"/>
        <v>0</v>
      </c>
      <c r="N139" s="17">
        <f t="shared" si="12"/>
        <v>0</v>
      </c>
      <c r="O139" s="19"/>
      <c r="P139" s="18">
        <f t="shared" si="2"/>
        <v>0.2</v>
      </c>
      <c r="Q139" s="17">
        <v>0</v>
      </c>
      <c r="R139" s="17">
        <v>0</v>
      </c>
      <c r="S139" s="17">
        <v>1</v>
      </c>
      <c r="T139" s="102">
        <v>2</v>
      </c>
      <c r="U139" s="96">
        <v>1</v>
      </c>
      <c r="V139" s="29">
        <f t="shared" si="6"/>
        <v>0.5</v>
      </c>
    </row>
    <row r="140" spans="2:22" ht="13.5">
      <c r="B140" s="15">
        <v>14</v>
      </c>
      <c r="C140" s="16" t="s">
        <v>24</v>
      </c>
      <c r="D140" s="17">
        <v>3</v>
      </c>
      <c r="E140" s="17">
        <f>D42+D14+D69</f>
        <v>6</v>
      </c>
      <c r="F140" s="17">
        <f aca="true" t="shared" si="13" ref="F140:N140">E42+E14+E69</f>
        <v>6</v>
      </c>
      <c r="G140" s="17">
        <f t="shared" si="13"/>
        <v>0</v>
      </c>
      <c r="H140" s="17">
        <f t="shared" si="13"/>
        <v>0</v>
      </c>
      <c r="I140" s="17">
        <f t="shared" si="13"/>
        <v>0</v>
      </c>
      <c r="J140" s="17">
        <f t="shared" si="13"/>
        <v>0</v>
      </c>
      <c r="K140" s="17">
        <f t="shared" si="13"/>
        <v>2</v>
      </c>
      <c r="L140" s="17">
        <f t="shared" si="13"/>
        <v>0</v>
      </c>
      <c r="M140" s="17">
        <f t="shared" si="13"/>
        <v>0</v>
      </c>
      <c r="N140" s="17">
        <f t="shared" si="13"/>
        <v>0</v>
      </c>
      <c r="O140" s="19"/>
      <c r="P140" s="18">
        <f t="shared" si="2"/>
        <v>0</v>
      </c>
      <c r="Q140" s="17">
        <v>0</v>
      </c>
      <c r="R140" s="17">
        <v>0</v>
      </c>
      <c r="S140" s="17">
        <v>0</v>
      </c>
      <c r="T140" s="102">
        <v>1</v>
      </c>
      <c r="U140" s="96">
        <v>0</v>
      </c>
      <c r="V140" s="29">
        <f t="shared" si="6"/>
        <v>0</v>
      </c>
    </row>
    <row r="141" spans="2:22" ht="13.5">
      <c r="B141" s="15">
        <v>15</v>
      </c>
      <c r="C141" s="16" t="s">
        <v>25</v>
      </c>
      <c r="D141" s="17">
        <v>4</v>
      </c>
      <c r="E141" s="17">
        <f>D47+D23+D95+D117</f>
        <v>6</v>
      </c>
      <c r="F141" s="17">
        <f aca="true" t="shared" si="14" ref="F141:N141">E47+E23+E95+E117</f>
        <v>6</v>
      </c>
      <c r="G141" s="17">
        <f t="shared" si="14"/>
        <v>3</v>
      </c>
      <c r="H141" s="17">
        <f t="shared" si="14"/>
        <v>2</v>
      </c>
      <c r="I141" s="17">
        <f t="shared" si="14"/>
        <v>3</v>
      </c>
      <c r="J141" s="17">
        <f t="shared" si="14"/>
        <v>0</v>
      </c>
      <c r="K141" s="17">
        <f t="shared" si="14"/>
        <v>0</v>
      </c>
      <c r="L141" s="17">
        <f t="shared" si="14"/>
        <v>5</v>
      </c>
      <c r="M141" s="17">
        <f t="shared" si="14"/>
        <v>0</v>
      </c>
      <c r="N141" s="17">
        <f t="shared" si="14"/>
        <v>0</v>
      </c>
      <c r="O141" s="19"/>
      <c r="P141" s="18">
        <f t="shared" si="2"/>
        <v>0.5</v>
      </c>
      <c r="Q141" s="17">
        <v>0</v>
      </c>
      <c r="R141" s="17">
        <v>0</v>
      </c>
      <c r="S141" s="17">
        <v>0</v>
      </c>
      <c r="T141" s="102">
        <v>2</v>
      </c>
      <c r="U141" s="96">
        <v>2</v>
      </c>
      <c r="V141" s="29">
        <f t="shared" si="6"/>
        <v>1</v>
      </c>
    </row>
    <row r="142" spans="2:22" ht="13.5">
      <c r="B142" s="15">
        <v>16</v>
      </c>
      <c r="C142" s="16" t="s">
        <v>26</v>
      </c>
      <c r="D142" s="17">
        <v>4</v>
      </c>
      <c r="E142" s="17">
        <f>D45+D15+D93+D115</f>
        <v>10</v>
      </c>
      <c r="F142" s="17">
        <f aca="true" t="shared" si="15" ref="F142:N142">E45+E15+E93+E115</f>
        <v>10</v>
      </c>
      <c r="G142" s="17">
        <f t="shared" si="15"/>
        <v>3</v>
      </c>
      <c r="H142" s="17">
        <f t="shared" si="15"/>
        <v>2</v>
      </c>
      <c r="I142" s="17">
        <f t="shared" si="15"/>
        <v>4</v>
      </c>
      <c r="J142" s="17">
        <f t="shared" si="15"/>
        <v>0</v>
      </c>
      <c r="K142" s="17">
        <f t="shared" si="15"/>
        <v>0</v>
      </c>
      <c r="L142" s="17">
        <f t="shared" si="15"/>
        <v>1</v>
      </c>
      <c r="M142" s="17">
        <f t="shared" si="15"/>
        <v>1</v>
      </c>
      <c r="N142" s="17">
        <f t="shared" si="15"/>
        <v>0</v>
      </c>
      <c r="O142" s="19"/>
      <c r="P142" s="18">
        <f t="shared" si="2"/>
        <v>0.3</v>
      </c>
      <c r="Q142" s="17">
        <v>1</v>
      </c>
      <c r="R142" s="17">
        <v>0</v>
      </c>
      <c r="S142" s="17">
        <v>1</v>
      </c>
      <c r="T142" s="102">
        <v>4</v>
      </c>
      <c r="U142" s="96">
        <v>1</v>
      </c>
      <c r="V142" s="29">
        <f t="shared" si="6"/>
        <v>0.25</v>
      </c>
    </row>
    <row r="143" spans="2:22" ht="13.5">
      <c r="B143" s="15">
        <v>17</v>
      </c>
      <c r="C143" s="16" t="s">
        <v>27</v>
      </c>
      <c r="D143" s="17">
        <v>5</v>
      </c>
      <c r="E143" s="17">
        <f>D50+D13+D67+D97+D119</f>
        <v>12</v>
      </c>
      <c r="F143" s="17">
        <f aca="true" t="shared" si="16" ref="F143:N143">E50+E13+E67+E97+E119</f>
        <v>10</v>
      </c>
      <c r="G143" s="17">
        <f t="shared" si="16"/>
        <v>3</v>
      </c>
      <c r="H143" s="17">
        <f t="shared" si="16"/>
        <v>1</v>
      </c>
      <c r="I143" s="17">
        <f t="shared" si="16"/>
        <v>3</v>
      </c>
      <c r="J143" s="17">
        <f t="shared" si="16"/>
        <v>2</v>
      </c>
      <c r="K143" s="17">
        <f t="shared" si="16"/>
        <v>0</v>
      </c>
      <c r="L143" s="17">
        <f t="shared" si="16"/>
        <v>5</v>
      </c>
      <c r="M143" s="17">
        <f t="shared" si="16"/>
        <v>1</v>
      </c>
      <c r="N143" s="17">
        <f t="shared" si="16"/>
        <v>0</v>
      </c>
      <c r="O143" s="19"/>
      <c r="P143" s="18">
        <f t="shared" si="2"/>
        <v>0.3</v>
      </c>
      <c r="Q143" s="17">
        <v>0</v>
      </c>
      <c r="R143" s="17">
        <v>0</v>
      </c>
      <c r="S143" s="17">
        <v>1</v>
      </c>
      <c r="T143" s="102">
        <v>5</v>
      </c>
      <c r="U143" s="96">
        <v>2</v>
      </c>
      <c r="V143" s="29">
        <f t="shared" si="6"/>
        <v>0.4</v>
      </c>
    </row>
    <row r="144" spans="2:22" ht="13.5">
      <c r="B144" s="15">
        <v>18</v>
      </c>
      <c r="C144" s="16" t="s">
        <v>225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9"/>
      <c r="P144" s="18">
        <v>0</v>
      </c>
      <c r="Q144" s="17">
        <v>0</v>
      </c>
      <c r="R144" s="17">
        <v>0</v>
      </c>
      <c r="S144" s="17">
        <v>0</v>
      </c>
      <c r="T144" s="102">
        <v>0</v>
      </c>
      <c r="U144" s="96">
        <v>0</v>
      </c>
      <c r="V144" s="29">
        <v>0</v>
      </c>
    </row>
    <row r="145" spans="2:22" ht="13.5">
      <c r="B145" s="15">
        <v>19</v>
      </c>
      <c r="C145" s="16" t="s">
        <v>28</v>
      </c>
      <c r="D145" s="17">
        <v>4</v>
      </c>
      <c r="E145" s="17">
        <f>D49+D17+D96+D118</f>
        <v>10</v>
      </c>
      <c r="F145" s="17">
        <f aca="true" t="shared" si="17" ref="F145:N145">E49+E17+E96+E118</f>
        <v>9</v>
      </c>
      <c r="G145" s="17">
        <f t="shared" si="17"/>
        <v>2</v>
      </c>
      <c r="H145" s="17">
        <f t="shared" si="17"/>
        <v>3</v>
      </c>
      <c r="I145" s="17">
        <f t="shared" si="17"/>
        <v>3</v>
      </c>
      <c r="J145" s="17">
        <f t="shared" si="17"/>
        <v>1</v>
      </c>
      <c r="K145" s="17">
        <f t="shared" si="17"/>
        <v>1</v>
      </c>
      <c r="L145" s="17">
        <f t="shared" si="17"/>
        <v>1</v>
      </c>
      <c r="M145" s="17">
        <f t="shared" si="17"/>
        <v>0</v>
      </c>
      <c r="N145" s="17">
        <f t="shared" si="17"/>
        <v>0</v>
      </c>
      <c r="O145" s="19"/>
      <c r="P145" s="18">
        <f t="shared" si="2"/>
        <v>0.2222222222222222</v>
      </c>
      <c r="Q145" s="17">
        <v>0</v>
      </c>
      <c r="R145" s="17">
        <v>0</v>
      </c>
      <c r="S145" s="17">
        <v>1</v>
      </c>
      <c r="T145" s="102">
        <v>4</v>
      </c>
      <c r="U145" s="96">
        <v>2</v>
      </c>
      <c r="V145" s="29">
        <f t="shared" si="6"/>
        <v>0.5</v>
      </c>
    </row>
    <row r="146" spans="2:22" ht="14.25" thickBot="1">
      <c r="B146" s="59">
        <v>20</v>
      </c>
      <c r="C146" s="57" t="s">
        <v>30</v>
      </c>
      <c r="D146" s="20">
        <v>3</v>
      </c>
      <c r="E146" s="20">
        <f>D43+D19+D71</f>
        <v>3</v>
      </c>
      <c r="F146" s="20">
        <f aca="true" t="shared" si="18" ref="F146:N146">E43+E19+E71</f>
        <v>3</v>
      </c>
      <c r="G146" s="20">
        <f t="shared" si="18"/>
        <v>0</v>
      </c>
      <c r="H146" s="20">
        <f t="shared" si="18"/>
        <v>0</v>
      </c>
      <c r="I146" s="20">
        <f t="shared" si="18"/>
        <v>0</v>
      </c>
      <c r="J146" s="20">
        <f t="shared" si="18"/>
        <v>0</v>
      </c>
      <c r="K146" s="20">
        <f t="shared" si="18"/>
        <v>1</v>
      </c>
      <c r="L146" s="20">
        <f t="shared" si="18"/>
        <v>0</v>
      </c>
      <c r="M146" s="20">
        <f t="shared" si="18"/>
        <v>0</v>
      </c>
      <c r="N146" s="20">
        <f t="shared" si="18"/>
        <v>0</v>
      </c>
      <c r="O146" s="21"/>
      <c r="P146" s="60">
        <f>G146/F146</f>
        <v>0</v>
      </c>
      <c r="Q146" s="20">
        <v>0</v>
      </c>
      <c r="R146" s="20">
        <v>0</v>
      </c>
      <c r="S146" s="25">
        <v>0</v>
      </c>
      <c r="T146" s="114">
        <v>0</v>
      </c>
      <c r="U146" s="108">
        <v>0</v>
      </c>
      <c r="V146" s="61">
        <v>0</v>
      </c>
    </row>
    <row r="148" ht="14.25" thickBot="1">
      <c r="B148" t="s">
        <v>51</v>
      </c>
    </row>
    <row r="149" spans="2:19" ht="13.5">
      <c r="B149" s="56" t="s">
        <v>14</v>
      </c>
      <c r="C149" s="13" t="s">
        <v>35</v>
      </c>
      <c r="D149" s="13" t="s">
        <v>55</v>
      </c>
      <c r="E149" s="13" t="s">
        <v>48</v>
      </c>
      <c r="F149" s="13" t="s">
        <v>49</v>
      </c>
      <c r="G149" s="13" t="s">
        <v>5</v>
      </c>
      <c r="H149" s="13" t="s">
        <v>7</v>
      </c>
      <c r="I149" s="13" t="s">
        <v>9</v>
      </c>
      <c r="J149" s="13" t="s">
        <v>13</v>
      </c>
      <c r="K149" s="13" t="s">
        <v>46</v>
      </c>
      <c r="L149" s="13" t="s">
        <v>47</v>
      </c>
      <c r="M149" s="13" t="s">
        <v>52</v>
      </c>
      <c r="N149" s="13"/>
      <c r="O149" s="34"/>
      <c r="P149" s="13" t="s">
        <v>50</v>
      </c>
      <c r="Q149" s="13" t="s">
        <v>53</v>
      </c>
      <c r="R149" s="13" t="s">
        <v>54</v>
      </c>
      <c r="S149" s="14" t="s">
        <v>56</v>
      </c>
    </row>
    <row r="150" spans="2:19" ht="13.5">
      <c r="B150" s="167">
        <v>2</v>
      </c>
      <c r="C150" s="75" t="s">
        <v>16</v>
      </c>
      <c r="D150" s="168">
        <v>2</v>
      </c>
      <c r="E150" s="168">
        <f>D55+D79</f>
        <v>8</v>
      </c>
      <c r="F150" s="168">
        <f aca="true" t="shared" si="19" ref="F150:M150">E55+E79</f>
        <v>95</v>
      </c>
      <c r="G150" s="168">
        <f t="shared" si="19"/>
        <v>35</v>
      </c>
      <c r="H150" s="168">
        <f t="shared" si="19"/>
        <v>5</v>
      </c>
      <c r="I150" s="168">
        <f t="shared" si="19"/>
        <v>3</v>
      </c>
      <c r="J150" s="168">
        <f t="shared" si="19"/>
        <v>6</v>
      </c>
      <c r="K150" s="168">
        <f t="shared" si="19"/>
        <v>4</v>
      </c>
      <c r="L150" s="168">
        <f t="shared" si="19"/>
        <v>2</v>
      </c>
      <c r="M150" s="168">
        <f t="shared" si="19"/>
        <v>1</v>
      </c>
      <c r="N150" s="168"/>
      <c r="O150" s="172"/>
      <c r="P150" s="37">
        <f>L150/E150*7</f>
        <v>1.75</v>
      </c>
      <c r="Q150" s="168">
        <v>1</v>
      </c>
      <c r="R150" s="168">
        <v>1</v>
      </c>
      <c r="S150" s="170">
        <v>0</v>
      </c>
    </row>
    <row r="151" spans="2:19" ht="13.5">
      <c r="B151" s="68">
        <v>10</v>
      </c>
      <c r="C151" s="75" t="s">
        <v>20</v>
      </c>
      <c r="D151" s="168">
        <v>1</v>
      </c>
      <c r="E151" s="168">
        <f>D27</f>
        <v>1</v>
      </c>
      <c r="F151" s="168">
        <f aca="true" t="shared" si="20" ref="F151:M151">E27</f>
        <v>19</v>
      </c>
      <c r="G151" s="168">
        <f t="shared" si="20"/>
        <v>4</v>
      </c>
      <c r="H151" s="168">
        <f t="shared" si="20"/>
        <v>0</v>
      </c>
      <c r="I151" s="168">
        <f t="shared" si="20"/>
        <v>1</v>
      </c>
      <c r="J151" s="168">
        <f t="shared" si="20"/>
        <v>2</v>
      </c>
      <c r="K151" s="168">
        <f t="shared" si="20"/>
        <v>0</v>
      </c>
      <c r="L151" s="168">
        <f t="shared" si="20"/>
        <v>0</v>
      </c>
      <c r="M151" s="168">
        <f t="shared" si="20"/>
        <v>0</v>
      </c>
      <c r="N151" s="168"/>
      <c r="O151" s="69"/>
      <c r="P151" s="37">
        <f>L151/E151*7</f>
        <v>0</v>
      </c>
      <c r="Q151" s="50">
        <v>0</v>
      </c>
      <c r="R151" s="50">
        <v>0</v>
      </c>
      <c r="S151" s="51">
        <v>0</v>
      </c>
    </row>
    <row r="152" spans="2:19" ht="14.25" thickBot="1">
      <c r="B152" s="79">
        <v>16</v>
      </c>
      <c r="C152" s="57" t="s">
        <v>26</v>
      </c>
      <c r="D152" s="173">
        <v>3</v>
      </c>
      <c r="E152" s="173">
        <f>D26+D101+D123</f>
        <v>14</v>
      </c>
      <c r="F152" s="173">
        <f aca="true" t="shared" si="21" ref="F152:M152">E26+E101+E123</f>
        <v>223</v>
      </c>
      <c r="G152" s="173">
        <f t="shared" si="21"/>
        <v>56</v>
      </c>
      <c r="H152" s="173">
        <f t="shared" si="21"/>
        <v>6</v>
      </c>
      <c r="I152" s="173">
        <f t="shared" si="21"/>
        <v>4</v>
      </c>
      <c r="J152" s="173">
        <f t="shared" si="21"/>
        <v>8</v>
      </c>
      <c r="K152" s="173">
        <f t="shared" si="21"/>
        <v>2</v>
      </c>
      <c r="L152" s="173">
        <f t="shared" si="21"/>
        <v>1</v>
      </c>
      <c r="M152" s="173">
        <f t="shared" si="21"/>
        <v>0</v>
      </c>
      <c r="N152" s="173"/>
      <c r="O152" s="40"/>
      <c r="P152" s="92">
        <f>L152/E152*7</f>
        <v>0.5</v>
      </c>
      <c r="Q152" s="39">
        <v>2</v>
      </c>
      <c r="R152" s="39">
        <v>1</v>
      </c>
      <c r="S152" s="42">
        <v>0</v>
      </c>
    </row>
  </sheetData>
  <sheetProtection/>
  <mergeCells count="17">
    <mergeCell ref="A125:O125"/>
    <mergeCell ref="T126:V126"/>
    <mergeCell ref="A2:A28"/>
    <mergeCell ref="O2:O28"/>
    <mergeCell ref="A29:O29"/>
    <mergeCell ref="A30:A56"/>
    <mergeCell ref="O30:O56"/>
    <mergeCell ref="A57:O57"/>
    <mergeCell ref="A80:O80"/>
    <mergeCell ref="A1:O1"/>
    <mergeCell ref="O104:O124"/>
    <mergeCell ref="A103:O103"/>
    <mergeCell ref="A81:A102"/>
    <mergeCell ref="O81:O102"/>
    <mergeCell ref="O58:O79"/>
    <mergeCell ref="A58:A79"/>
    <mergeCell ref="A104:A12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7">
      <selection activeCell="T15" sqref="T15"/>
    </sheetView>
  </sheetViews>
  <sheetFormatPr defaultColWidth="9.00390625" defaultRowHeight="13.5"/>
  <cols>
    <col min="1" max="1" width="1.625" style="0" customWidth="1"/>
    <col min="2" max="2" width="6.62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682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  <c r="O3" s="244"/>
    </row>
    <row r="4" spans="1:15" ht="24.75" customHeight="1">
      <c r="A4" s="244"/>
      <c r="C4" s="54" t="s">
        <v>131</v>
      </c>
      <c r="D4" s="8">
        <v>0</v>
      </c>
      <c r="E4" s="8">
        <v>0</v>
      </c>
      <c r="F4" s="8">
        <v>0</v>
      </c>
      <c r="G4" s="8">
        <v>0</v>
      </c>
      <c r="H4" s="8">
        <v>1</v>
      </c>
      <c r="I4" s="8">
        <v>2</v>
      </c>
      <c r="J4" s="8">
        <v>0</v>
      </c>
      <c r="K4" s="9">
        <v>3</v>
      </c>
      <c r="L4" s="2"/>
      <c r="O4" s="244"/>
    </row>
    <row r="5" spans="1:15" ht="24.75" customHeight="1" thickBot="1">
      <c r="A5" s="244"/>
      <c r="C5" s="55" t="s">
        <v>60</v>
      </c>
      <c r="D5" s="10">
        <v>0</v>
      </c>
      <c r="E5" s="10">
        <v>0</v>
      </c>
      <c r="F5" s="10">
        <v>1</v>
      </c>
      <c r="G5" s="10">
        <v>0</v>
      </c>
      <c r="H5" s="10">
        <v>0</v>
      </c>
      <c r="I5" s="10">
        <v>0</v>
      </c>
      <c r="J5" s="10">
        <v>0</v>
      </c>
      <c r="K5" s="11">
        <v>1</v>
      </c>
      <c r="L5" s="2"/>
      <c r="O5" s="244"/>
    </row>
    <row r="6" spans="1:15" ht="13.5">
      <c r="A6" s="244"/>
      <c r="O6" s="244"/>
    </row>
    <row r="7" spans="1:15" ht="13.5">
      <c r="A7" s="244"/>
      <c r="C7" t="s">
        <v>536</v>
      </c>
      <c r="D7" t="s">
        <v>240</v>
      </c>
      <c r="O7" s="244"/>
    </row>
    <row r="8" spans="1:15" ht="13.5">
      <c r="A8" s="244"/>
      <c r="O8" s="244"/>
    </row>
    <row r="9" spans="1:15" ht="13.5">
      <c r="A9" s="244"/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11</v>
      </c>
      <c r="I9" s="1" t="s">
        <v>9</v>
      </c>
      <c r="J9" s="1" t="s">
        <v>13</v>
      </c>
      <c r="K9" s="1" t="s">
        <v>10</v>
      </c>
      <c r="L9" s="1" t="s">
        <v>12</v>
      </c>
      <c r="M9" s="1" t="s">
        <v>63</v>
      </c>
      <c r="N9" s="1"/>
      <c r="O9" s="244"/>
    </row>
    <row r="10" spans="1:15" ht="13.5">
      <c r="A10" s="244"/>
      <c r="B10" s="3" t="s">
        <v>113</v>
      </c>
      <c r="C10" s="132" t="s">
        <v>410</v>
      </c>
      <c r="D10" s="133">
        <v>4</v>
      </c>
      <c r="E10" s="133">
        <v>3</v>
      </c>
      <c r="F10" s="133">
        <v>0</v>
      </c>
      <c r="G10" s="133">
        <v>0</v>
      </c>
      <c r="H10" s="133">
        <v>0</v>
      </c>
      <c r="I10" s="133">
        <v>1</v>
      </c>
      <c r="J10" s="133">
        <v>0</v>
      </c>
      <c r="K10" s="133">
        <v>0</v>
      </c>
      <c r="L10" s="133">
        <v>0</v>
      </c>
      <c r="M10" s="133">
        <v>0</v>
      </c>
      <c r="N10" s="1"/>
      <c r="O10" s="244"/>
    </row>
    <row r="11" spans="1:15" ht="13.5">
      <c r="A11" s="244"/>
      <c r="B11" s="3" t="s">
        <v>96</v>
      </c>
      <c r="C11" s="132" t="s">
        <v>207</v>
      </c>
      <c r="D11" s="133">
        <v>4</v>
      </c>
      <c r="E11" s="133">
        <v>3</v>
      </c>
      <c r="F11" s="133">
        <v>1</v>
      </c>
      <c r="G11" s="133">
        <v>0</v>
      </c>
      <c r="H11" s="133">
        <v>1</v>
      </c>
      <c r="I11" s="133">
        <v>1</v>
      </c>
      <c r="J11" s="133">
        <v>0</v>
      </c>
      <c r="K11" s="133">
        <v>0</v>
      </c>
      <c r="L11" s="133">
        <v>0</v>
      </c>
      <c r="M11" s="133">
        <v>0</v>
      </c>
      <c r="O11" s="244"/>
    </row>
    <row r="12" spans="1:15" ht="13.5">
      <c r="A12" s="244"/>
      <c r="B12" s="3" t="s">
        <v>97</v>
      </c>
      <c r="C12" s="132" t="s">
        <v>346</v>
      </c>
      <c r="D12" s="133">
        <v>3</v>
      </c>
      <c r="E12" s="133">
        <v>3</v>
      </c>
      <c r="F12" s="133">
        <v>0</v>
      </c>
      <c r="G12" s="133">
        <v>0</v>
      </c>
      <c r="H12" s="133">
        <v>0</v>
      </c>
      <c r="I12" s="133">
        <v>0</v>
      </c>
      <c r="J12" s="133">
        <v>1</v>
      </c>
      <c r="K12" s="133">
        <v>0</v>
      </c>
      <c r="L12" s="133">
        <v>0</v>
      </c>
      <c r="M12" s="133">
        <v>0</v>
      </c>
      <c r="N12" s="12"/>
      <c r="O12" s="244"/>
    </row>
    <row r="13" spans="1:15" ht="13.5">
      <c r="A13" s="244"/>
      <c r="B13" s="3" t="s">
        <v>103</v>
      </c>
      <c r="C13" s="132" t="s">
        <v>86</v>
      </c>
      <c r="D13" s="133">
        <v>3</v>
      </c>
      <c r="E13" s="133">
        <v>3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2"/>
      <c r="O13" s="244"/>
    </row>
    <row r="14" spans="1:15" ht="13.5">
      <c r="A14" s="244"/>
      <c r="B14" s="3" t="s">
        <v>685</v>
      </c>
      <c r="C14" s="132" t="s">
        <v>429</v>
      </c>
      <c r="D14" s="133">
        <v>3</v>
      </c>
      <c r="E14" s="133">
        <v>3</v>
      </c>
      <c r="F14" s="133">
        <v>1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1</v>
      </c>
      <c r="M14" s="133">
        <v>0</v>
      </c>
      <c r="N14" s="12"/>
      <c r="O14" s="244"/>
    </row>
    <row r="15" spans="1:15" ht="13.5">
      <c r="A15" s="244"/>
      <c r="B15" s="3" t="s">
        <v>684</v>
      </c>
      <c r="C15" s="132" t="s">
        <v>683</v>
      </c>
      <c r="D15" s="133">
        <v>3</v>
      </c>
      <c r="E15" s="133">
        <v>2</v>
      </c>
      <c r="F15" s="133">
        <v>1</v>
      </c>
      <c r="G15" s="133">
        <v>0</v>
      </c>
      <c r="H15" s="133">
        <v>0</v>
      </c>
      <c r="I15" s="133">
        <v>1</v>
      </c>
      <c r="J15" s="133">
        <v>0</v>
      </c>
      <c r="K15" s="133">
        <v>1</v>
      </c>
      <c r="L15" s="133">
        <v>0</v>
      </c>
      <c r="M15" s="133">
        <v>0</v>
      </c>
      <c r="O15" s="244"/>
    </row>
    <row r="16" spans="1:15" ht="13.5">
      <c r="A16" s="244"/>
      <c r="B16" s="3" t="s">
        <v>100</v>
      </c>
      <c r="C16" s="132" t="s">
        <v>412</v>
      </c>
      <c r="D16" s="133">
        <v>3</v>
      </c>
      <c r="E16" s="133">
        <v>3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1</v>
      </c>
      <c r="M16" s="133">
        <v>0</v>
      </c>
      <c r="O16" s="244"/>
    </row>
    <row r="17" spans="1:15" ht="13.5">
      <c r="A17" s="244"/>
      <c r="B17" s="3" t="s">
        <v>104</v>
      </c>
      <c r="C17" s="132" t="s">
        <v>413</v>
      </c>
      <c r="D17" s="133">
        <v>3</v>
      </c>
      <c r="E17" s="133">
        <v>3</v>
      </c>
      <c r="F17" s="133">
        <v>1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1</v>
      </c>
      <c r="M17" s="133">
        <v>0</v>
      </c>
      <c r="O17" s="244"/>
    </row>
    <row r="18" spans="1:15" ht="13.5">
      <c r="A18" s="244"/>
      <c r="B18" s="3" t="s">
        <v>105</v>
      </c>
      <c r="C18" s="132" t="s">
        <v>414</v>
      </c>
      <c r="D18" s="133">
        <v>3</v>
      </c>
      <c r="E18" s="133">
        <v>2</v>
      </c>
      <c r="F18" s="133">
        <v>0</v>
      </c>
      <c r="G18" s="133">
        <v>0</v>
      </c>
      <c r="H18" s="133">
        <v>0</v>
      </c>
      <c r="I18" s="133">
        <v>1</v>
      </c>
      <c r="J18" s="133">
        <v>2</v>
      </c>
      <c r="K18" s="133">
        <v>0</v>
      </c>
      <c r="L18" s="133">
        <v>0</v>
      </c>
      <c r="M18" s="133">
        <v>0</v>
      </c>
      <c r="O18" s="244"/>
    </row>
    <row r="19" spans="1:15" ht="13.5">
      <c r="A19" s="244"/>
      <c r="B19" s="3"/>
      <c r="C19" s="4"/>
      <c r="O19" s="244"/>
    </row>
    <row r="20" spans="1:15" ht="13.5">
      <c r="A20" s="244"/>
      <c r="B20" s="3"/>
      <c r="C20" s="1" t="s">
        <v>45</v>
      </c>
      <c r="D20" s="1" t="s">
        <v>48</v>
      </c>
      <c r="E20" s="1" t="s">
        <v>49</v>
      </c>
      <c r="F20" s="1" t="s">
        <v>5</v>
      </c>
      <c r="G20" s="1" t="s">
        <v>7</v>
      </c>
      <c r="H20" s="1" t="s">
        <v>9</v>
      </c>
      <c r="I20" s="1" t="s">
        <v>13</v>
      </c>
      <c r="J20" s="1" t="s">
        <v>46</v>
      </c>
      <c r="K20" s="1" t="s">
        <v>47</v>
      </c>
      <c r="L20" s="1" t="s">
        <v>52</v>
      </c>
      <c r="O20" s="244"/>
    </row>
    <row r="21" spans="1:15" ht="13.5">
      <c r="A21" s="244"/>
      <c r="B21" s="3"/>
      <c r="C21" s="4" t="s">
        <v>141</v>
      </c>
      <c r="D21" s="133">
        <v>7</v>
      </c>
      <c r="E21" s="133">
        <v>96</v>
      </c>
      <c r="F21" s="133">
        <v>29</v>
      </c>
      <c r="G21" s="133">
        <v>9</v>
      </c>
      <c r="H21" s="133">
        <v>0</v>
      </c>
      <c r="I21" s="133">
        <v>2</v>
      </c>
      <c r="J21" s="133">
        <v>3</v>
      </c>
      <c r="K21" s="133">
        <v>1</v>
      </c>
      <c r="L21" s="133">
        <v>0</v>
      </c>
      <c r="O21" s="244"/>
    </row>
    <row r="22" spans="1:15" ht="13.5">
      <c r="A22" s="244"/>
      <c r="B22" s="3"/>
      <c r="C22" s="4"/>
      <c r="O22" s="244"/>
    </row>
    <row r="23" spans="1:15" ht="9" customHeight="1" thickBo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</row>
    <row r="24" spans="2:22" ht="14.25" thickBot="1">
      <c r="B24" t="s">
        <v>62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241" t="s">
        <v>513</v>
      </c>
      <c r="U24" s="242"/>
      <c r="V24" s="243"/>
    </row>
    <row r="25" spans="2:22" ht="13.5">
      <c r="B25" s="56" t="s">
        <v>14</v>
      </c>
      <c r="C25" s="13" t="s">
        <v>35</v>
      </c>
      <c r="D25" s="13" t="s">
        <v>55</v>
      </c>
      <c r="E25" s="13" t="s">
        <v>5</v>
      </c>
      <c r="F25" s="13" t="s">
        <v>6</v>
      </c>
      <c r="G25" s="13" t="s">
        <v>7</v>
      </c>
      <c r="H25" s="13" t="s">
        <v>8</v>
      </c>
      <c r="I25" s="13" t="s">
        <v>11</v>
      </c>
      <c r="J25" s="13" t="s">
        <v>9</v>
      </c>
      <c r="K25" s="13" t="s">
        <v>13</v>
      </c>
      <c r="L25" s="13" t="s">
        <v>10</v>
      </c>
      <c r="M25" s="27" t="s">
        <v>12</v>
      </c>
      <c r="N25" s="13" t="s">
        <v>63</v>
      </c>
      <c r="O25" s="22"/>
      <c r="P25" s="13" t="s">
        <v>36</v>
      </c>
      <c r="Q25" s="13" t="s">
        <v>39</v>
      </c>
      <c r="R25" s="13" t="s">
        <v>40</v>
      </c>
      <c r="S25" s="14" t="s">
        <v>38</v>
      </c>
      <c r="T25" s="174" t="s">
        <v>6</v>
      </c>
      <c r="U25" s="27" t="s">
        <v>7</v>
      </c>
      <c r="V25" s="28" t="s">
        <v>36</v>
      </c>
    </row>
    <row r="26" spans="2:22" ht="13.5">
      <c r="B26" s="15">
        <v>1</v>
      </c>
      <c r="C26" s="16" t="s">
        <v>15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9"/>
      <c r="P26" s="18">
        <v>0</v>
      </c>
      <c r="Q26" s="17">
        <v>0</v>
      </c>
      <c r="R26" s="17">
        <v>0</v>
      </c>
      <c r="S26" s="17">
        <v>0</v>
      </c>
      <c r="T26" s="102">
        <v>0</v>
      </c>
      <c r="U26" s="96">
        <v>0</v>
      </c>
      <c r="V26" s="29">
        <v>0</v>
      </c>
    </row>
    <row r="27" spans="2:22" ht="13.5">
      <c r="B27" s="15">
        <v>2</v>
      </c>
      <c r="C27" s="16" t="s">
        <v>16</v>
      </c>
      <c r="D27" s="17">
        <v>1</v>
      </c>
      <c r="E27" s="17">
        <f>D18</f>
        <v>3</v>
      </c>
      <c r="F27" s="17">
        <f aca="true" t="shared" si="0" ref="F27:N27">E18</f>
        <v>2</v>
      </c>
      <c r="G27" s="17">
        <f t="shared" si="0"/>
        <v>0</v>
      </c>
      <c r="H27" s="17">
        <f t="shared" si="0"/>
        <v>0</v>
      </c>
      <c r="I27" s="17">
        <f t="shared" si="0"/>
        <v>0</v>
      </c>
      <c r="J27" s="17">
        <f t="shared" si="0"/>
        <v>1</v>
      </c>
      <c r="K27" s="17">
        <f t="shared" si="0"/>
        <v>2</v>
      </c>
      <c r="L27" s="17">
        <f t="shared" si="0"/>
        <v>0</v>
      </c>
      <c r="M27" s="17">
        <f t="shared" si="0"/>
        <v>0</v>
      </c>
      <c r="N27" s="17">
        <f t="shared" si="0"/>
        <v>0</v>
      </c>
      <c r="O27" s="19"/>
      <c r="P27" s="18">
        <f aca="true" t="shared" si="1" ref="P27:P43">G27/F27</f>
        <v>0</v>
      </c>
      <c r="Q27" s="17">
        <v>0</v>
      </c>
      <c r="R27" s="17">
        <v>0</v>
      </c>
      <c r="S27" s="17">
        <v>0</v>
      </c>
      <c r="T27" s="102">
        <v>0</v>
      </c>
      <c r="U27" s="96">
        <v>0</v>
      </c>
      <c r="V27" s="29">
        <v>0</v>
      </c>
    </row>
    <row r="28" spans="2:22" ht="13.5">
      <c r="B28" s="15">
        <v>3</v>
      </c>
      <c r="C28" s="16" t="s">
        <v>31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9"/>
      <c r="P28" s="18">
        <v>0</v>
      </c>
      <c r="Q28" s="17">
        <v>0</v>
      </c>
      <c r="R28" s="17">
        <v>0</v>
      </c>
      <c r="S28" s="17">
        <v>0</v>
      </c>
      <c r="T28" s="102">
        <v>0</v>
      </c>
      <c r="U28" s="96">
        <v>0</v>
      </c>
      <c r="V28" s="29">
        <v>0</v>
      </c>
    </row>
    <row r="29" spans="2:22" ht="13.5">
      <c r="B29" s="15">
        <v>4</v>
      </c>
      <c r="C29" s="16" t="s">
        <v>17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9"/>
      <c r="P29" s="18">
        <v>0</v>
      </c>
      <c r="Q29" s="17">
        <v>0</v>
      </c>
      <c r="R29" s="17">
        <v>0</v>
      </c>
      <c r="S29" s="17">
        <v>0</v>
      </c>
      <c r="T29" s="102">
        <v>0</v>
      </c>
      <c r="U29" s="96">
        <v>0</v>
      </c>
      <c r="V29" s="29">
        <v>0</v>
      </c>
    </row>
    <row r="30" spans="2:22" ht="13.5">
      <c r="B30" s="15">
        <v>5</v>
      </c>
      <c r="C30" s="16" t="s">
        <v>32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9"/>
      <c r="P30" s="18">
        <v>0</v>
      </c>
      <c r="Q30" s="17">
        <v>0</v>
      </c>
      <c r="R30" s="17">
        <v>0</v>
      </c>
      <c r="S30" s="17">
        <v>0</v>
      </c>
      <c r="T30" s="102">
        <v>0</v>
      </c>
      <c r="U30" s="96">
        <v>0</v>
      </c>
      <c r="V30" s="29">
        <v>0</v>
      </c>
    </row>
    <row r="31" spans="2:22" ht="13.5">
      <c r="B31" s="15">
        <v>6</v>
      </c>
      <c r="C31" s="16" t="s">
        <v>77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9"/>
      <c r="P31" s="18">
        <v>0</v>
      </c>
      <c r="Q31" s="17">
        <v>0</v>
      </c>
      <c r="R31" s="17">
        <v>0</v>
      </c>
      <c r="S31" s="17">
        <v>0</v>
      </c>
      <c r="T31" s="102">
        <v>0</v>
      </c>
      <c r="U31" s="96">
        <v>0</v>
      </c>
      <c r="V31" s="29">
        <v>0</v>
      </c>
    </row>
    <row r="32" spans="2:22" ht="13.5">
      <c r="B32" s="15">
        <v>7</v>
      </c>
      <c r="C32" s="16" t="s">
        <v>19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9"/>
      <c r="P32" s="18">
        <v>0</v>
      </c>
      <c r="Q32" s="17">
        <v>0</v>
      </c>
      <c r="R32" s="17">
        <v>0</v>
      </c>
      <c r="S32" s="17">
        <v>0</v>
      </c>
      <c r="T32" s="102">
        <v>0</v>
      </c>
      <c r="U32" s="96">
        <v>0</v>
      </c>
      <c r="V32" s="29">
        <v>0</v>
      </c>
    </row>
    <row r="33" spans="2:22" ht="13.5">
      <c r="B33" s="15">
        <v>8</v>
      </c>
      <c r="C33" s="16" t="s">
        <v>34</v>
      </c>
      <c r="D33" s="17">
        <v>1</v>
      </c>
      <c r="E33" s="17">
        <f>D15</f>
        <v>3</v>
      </c>
      <c r="F33" s="17">
        <f aca="true" t="shared" si="2" ref="F33:N33">E15</f>
        <v>2</v>
      </c>
      <c r="G33" s="17">
        <f t="shared" si="2"/>
        <v>1</v>
      </c>
      <c r="H33" s="17">
        <f t="shared" si="2"/>
        <v>0</v>
      </c>
      <c r="I33" s="17">
        <f t="shared" si="2"/>
        <v>0</v>
      </c>
      <c r="J33" s="17">
        <f t="shared" si="2"/>
        <v>1</v>
      </c>
      <c r="K33" s="17">
        <f t="shared" si="2"/>
        <v>0</v>
      </c>
      <c r="L33" s="17">
        <f t="shared" si="2"/>
        <v>1</v>
      </c>
      <c r="M33" s="17">
        <f t="shared" si="2"/>
        <v>0</v>
      </c>
      <c r="N33" s="17">
        <f t="shared" si="2"/>
        <v>0</v>
      </c>
      <c r="O33" s="19"/>
      <c r="P33" s="18">
        <f t="shared" si="1"/>
        <v>0.5</v>
      </c>
      <c r="Q33" s="17">
        <v>0</v>
      </c>
      <c r="R33" s="17">
        <v>0</v>
      </c>
      <c r="S33" s="17">
        <v>0</v>
      </c>
      <c r="T33" s="102">
        <v>0</v>
      </c>
      <c r="U33" s="96">
        <v>0</v>
      </c>
      <c r="V33" s="29">
        <v>0</v>
      </c>
    </row>
    <row r="34" spans="2:22" ht="13.5">
      <c r="B34" s="15">
        <v>9</v>
      </c>
      <c r="C34" s="16" t="s">
        <v>29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9"/>
      <c r="P34" s="18">
        <v>0</v>
      </c>
      <c r="Q34" s="17">
        <v>0</v>
      </c>
      <c r="R34" s="17">
        <v>0</v>
      </c>
      <c r="S34" s="17">
        <v>0</v>
      </c>
      <c r="T34" s="102">
        <v>0</v>
      </c>
      <c r="U34" s="96">
        <v>0</v>
      </c>
      <c r="V34" s="29">
        <v>0</v>
      </c>
    </row>
    <row r="35" spans="2:22" ht="13.5">
      <c r="B35" s="15">
        <v>10</v>
      </c>
      <c r="C35" s="16" t="s">
        <v>20</v>
      </c>
      <c r="D35" s="17">
        <v>1</v>
      </c>
      <c r="E35" s="17">
        <f>D10</f>
        <v>4</v>
      </c>
      <c r="F35" s="17">
        <f aca="true" t="shared" si="3" ref="F35:N35">E10</f>
        <v>3</v>
      </c>
      <c r="G35" s="17">
        <f t="shared" si="3"/>
        <v>0</v>
      </c>
      <c r="H35" s="17">
        <f t="shared" si="3"/>
        <v>0</v>
      </c>
      <c r="I35" s="17">
        <f t="shared" si="3"/>
        <v>0</v>
      </c>
      <c r="J35" s="17">
        <f t="shared" si="3"/>
        <v>1</v>
      </c>
      <c r="K35" s="17">
        <f t="shared" si="3"/>
        <v>0</v>
      </c>
      <c r="L35" s="17">
        <f t="shared" si="3"/>
        <v>0</v>
      </c>
      <c r="M35" s="17">
        <f t="shared" si="3"/>
        <v>0</v>
      </c>
      <c r="N35" s="17">
        <f t="shared" si="3"/>
        <v>0</v>
      </c>
      <c r="O35" s="19"/>
      <c r="P35" s="18">
        <f t="shared" si="1"/>
        <v>0</v>
      </c>
      <c r="Q35" s="17">
        <v>0</v>
      </c>
      <c r="R35" s="17">
        <v>0</v>
      </c>
      <c r="S35" s="17">
        <v>0</v>
      </c>
      <c r="T35" s="102">
        <v>0</v>
      </c>
      <c r="U35" s="96">
        <v>0</v>
      </c>
      <c r="V35" s="29">
        <v>0</v>
      </c>
    </row>
    <row r="36" spans="2:22" ht="13.5">
      <c r="B36" s="15">
        <v>12</v>
      </c>
      <c r="C36" s="16" t="s">
        <v>22</v>
      </c>
      <c r="D36" s="17">
        <v>1</v>
      </c>
      <c r="E36" s="17">
        <f>D11</f>
        <v>4</v>
      </c>
      <c r="F36" s="17">
        <f aca="true" t="shared" si="4" ref="F36:N36">E11</f>
        <v>3</v>
      </c>
      <c r="G36" s="17">
        <f t="shared" si="4"/>
        <v>1</v>
      </c>
      <c r="H36" s="17">
        <f t="shared" si="4"/>
        <v>0</v>
      </c>
      <c r="I36" s="17">
        <f t="shared" si="4"/>
        <v>1</v>
      </c>
      <c r="J36" s="17">
        <f t="shared" si="4"/>
        <v>1</v>
      </c>
      <c r="K36" s="17">
        <f t="shared" si="4"/>
        <v>0</v>
      </c>
      <c r="L36" s="17">
        <f t="shared" si="4"/>
        <v>0</v>
      </c>
      <c r="M36" s="17">
        <f t="shared" si="4"/>
        <v>0</v>
      </c>
      <c r="N36" s="17">
        <f t="shared" si="4"/>
        <v>0</v>
      </c>
      <c r="O36" s="19"/>
      <c r="P36" s="18">
        <f t="shared" si="1"/>
        <v>0.3333333333333333</v>
      </c>
      <c r="Q36" s="17">
        <v>0</v>
      </c>
      <c r="R36" s="17">
        <v>0</v>
      </c>
      <c r="S36" s="17">
        <v>0</v>
      </c>
      <c r="T36" s="102">
        <v>2</v>
      </c>
      <c r="U36" s="96">
        <v>0</v>
      </c>
      <c r="V36" s="29">
        <f aca="true" t="shared" si="5" ref="V36:V43">U36/T36</f>
        <v>0</v>
      </c>
    </row>
    <row r="37" spans="2:22" ht="13.5">
      <c r="B37" s="15">
        <v>13</v>
      </c>
      <c r="C37" s="16" t="s">
        <v>23</v>
      </c>
      <c r="D37" s="17">
        <v>1</v>
      </c>
      <c r="E37" s="17">
        <f>D12</f>
        <v>3</v>
      </c>
      <c r="F37" s="17">
        <f aca="true" t="shared" si="6" ref="F37:N37">E12</f>
        <v>3</v>
      </c>
      <c r="G37" s="17">
        <f t="shared" si="6"/>
        <v>0</v>
      </c>
      <c r="H37" s="17">
        <f t="shared" si="6"/>
        <v>0</v>
      </c>
      <c r="I37" s="17">
        <f t="shared" si="6"/>
        <v>0</v>
      </c>
      <c r="J37" s="17">
        <f t="shared" si="6"/>
        <v>0</v>
      </c>
      <c r="K37" s="17">
        <f t="shared" si="6"/>
        <v>1</v>
      </c>
      <c r="L37" s="17">
        <f t="shared" si="6"/>
        <v>0</v>
      </c>
      <c r="M37" s="17">
        <f t="shared" si="6"/>
        <v>0</v>
      </c>
      <c r="N37" s="17">
        <f t="shared" si="6"/>
        <v>0</v>
      </c>
      <c r="O37" s="19"/>
      <c r="P37" s="18">
        <f t="shared" si="1"/>
        <v>0</v>
      </c>
      <c r="Q37" s="17">
        <v>0</v>
      </c>
      <c r="R37" s="17">
        <v>0</v>
      </c>
      <c r="S37" s="17">
        <v>0</v>
      </c>
      <c r="T37" s="102">
        <v>1</v>
      </c>
      <c r="U37" s="96">
        <v>0</v>
      </c>
      <c r="V37" s="29">
        <f t="shared" si="5"/>
        <v>0</v>
      </c>
    </row>
    <row r="38" spans="2:22" ht="13.5">
      <c r="B38" s="15">
        <v>14</v>
      </c>
      <c r="C38" s="16" t="s">
        <v>24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9"/>
      <c r="P38" s="18">
        <v>0</v>
      </c>
      <c r="Q38" s="17">
        <v>0</v>
      </c>
      <c r="R38" s="17">
        <v>0</v>
      </c>
      <c r="S38" s="17">
        <v>0</v>
      </c>
      <c r="T38" s="102">
        <v>0</v>
      </c>
      <c r="U38" s="96">
        <v>0</v>
      </c>
      <c r="V38" s="29">
        <v>0</v>
      </c>
    </row>
    <row r="39" spans="2:22" ht="13.5">
      <c r="B39" s="15">
        <v>15</v>
      </c>
      <c r="C39" s="16" t="s">
        <v>25</v>
      </c>
      <c r="D39" s="17">
        <v>1</v>
      </c>
      <c r="E39" s="17">
        <f>D14</f>
        <v>3</v>
      </c>
      <c r="F39" s="17">
        <f aca="true" t="shared" si="7" ref="F39:N39">E14</f>
        <v>3</v>
      </c>
      <c r="G39" s="17">
        <f t="shared" si="7"/>
        <v>1</v>
      </c>
      <c r="H39" s="17">
        <f t="shared" si="7"/>
        <v>0</v>
      </c>
      <c r="I39" s="17">
        <f t="shared" si="7"/>
        <v>0</v>
      </c>
      <c r="J39" s="17">
        <f t="shared" si="7"/>
        <v>0</v>
      </c>
      <c r="K39" s="17">
        <f t="shared" si="7"/>
        <v>0</v>
      </c>
      <c r="L39" s="17">
        <f t="shared" si="7"/>
        <v>0</v>
      </c>
      <c r="M39" s="17">
        <f t="shared" si="7"/>
        <v>1</v>
      </c>
      <c r="N39" s="17">
        <f t="shared" si="7"/>
        <v>0</v>
      </c>
      <c r="O39" s="19"/>
      <c r="P39" s="18">
        <f t="shared" si="1"/>
        <v>0.3333333333333333</v>
      </c>
      <c r="Q39" s="17">
        <v>0</v>
      </c>
      <c r="R39" s="17">
        <v>0</v>
      </c>
      <c r="S39" s="17">
        <v>0</v>
      </c>
      <c r="T39" s="102">
        <v>0</v>
      </c>
      <c r="U39" s="96">
        <v>0</v>
      </c>
      <c r="V39" s="29">
        <v>0</v>
      </c>
    </row>
    <row r="40" spans="2:22" ht="13.5">
      <c r="B40" s="15">
        <v>16</v>
      </c>
      <c r="C40" s="16" t="s">
        <v>26</v>
      </c>
      <c r="D40" s="17">
        <v>1</v>
      </c>
      <c r="E40" s="17">
        <f>D13</f>
        <v>3</v>
      </c>
      <c r="F40" s="17">
        <f aca="true" t="shared" si="8" ref="F40:N40">E13</f>
        <v>3</v>
      </c>
      <c r="G40" s="17">
        <f t="shared" si="8"/>
        <v>0</v>
      </c>
      <c r="H40" s="17">
        <f t="shared" si="8"/>
        <v>0</v>
      </c>
      <c r="I40" s="17">
        <f t="shared" si="8"/>
        <v>0</v>
      </c>
      <c r="J40" s="17">
        <f t="shared" si="8"/>
        <v>0</v>
      </c>
      <c r="K40" s="17">
        <f t="shared" si="8"/>
        <v>0</v>
      </c>
      <c r="L40" s="17">
        <f t="shared" si="8"/>
        <v>0</v>
      </c>
      <c r="M40" s="17">
        <f t="shared" si="8"/>
        <v>0</v>
      </c>
      <c r="N40" s="17">
        <f t="shared" si="8"/>
        <v>0</v>
      </c>
      <c r="O40" s="19"/>
      <c r="P40" s="18">
        <f t="shared" si="1"/>
        <v>0</v>
      </c>
      <c r="Q40" s="17">
        <v>0</v>
      </c>
      <c r="R40" s="17">
        <v>0</v>
      </c>
      <c r="S40" s="17">
        <v>0</v>
      </c>
      <c r="T40" s="102">
        <v>0</v>
      </c>
      <c r="U40" s="96">
        <v>0</v>
      </c>
      <c r="V40" s="29">
        <v>0</v>
      </c>
    </row>
    <row r="41" spans="2:22" ht="13.5">
      <c r="B41" s="15">
        <v>17</v>
      </c>
      <c r="C41" s="16" t="s">
        <v>27</v>
      </c>
      <c r="D41" s="17">
        <v>1</v>
      </c>
      <c r="E41" s="17">
        <f>D17</f>
        <v>3</v>
      </c>
      <c r="F41" s="17">
        <f aca="true" t="shared" si="9" ref="F41:N41">E17</f>
        <v>3</v>
      </c>
      <c r="G41" s="17">
        <f t="shared" si="9"/>
        <v>1</v>
      </c>
      <c r="H41" s="17">
        <f t="shared" si="9"/>
        <v>0</v>
      </c>
      <c r="I41" s="17">
        <f t="shared" si="9"/>
        <v>0</v>
      </c>
      <c r="J41" s="17">
        <f t="shared" si="9"/>
        <v>0</v>
      </c>
      <c r="K41" s="17">
        <f t="shared" si="9"/>
        <v>0</v>
      </c>
      <c r="L41" s="17">
        <f t="shared" si="9"/>
        <v>0</v>
      </c>
      <c r="M41" s="17">
        <f t="shared" si="9"/>
        <v>1</v>
      </c>
      <c r="N41" s="17">
        <f t="shared" si="9"/>
        <v>0</v>
      </c>
      <c r="O41" s="19"/>
      <c r="P41" s="18">
        <f t="shared" si="1"/>
        <v>0.3333333333333333</v>
      </c>
      <c r="Q41" s="17">
        <v>0</v>
      </c>
      <c r="R41" s="17">
        <v>0</v>
      </c>
      <c r="S41" s="17">
        <v>0</v>
      </c>
      <c r="T41" s="102">
        <v>1</v>
      </c>
      <c r="U41" s="96">
        <v>0</v>
      </c>
      <c r="V41" s="29">
        <f t="shared" si="5"/>
        <v>0</v>
      </c>
    </row>
    <row r="42" spans="2:22" ht="13.5">
      <c r="B42" s="15">
        <v>18</v>
      </c>
      <c r="C42" s="16" t="s">
        <v>225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9"/>
      <c r="P42" s="18">
        <v>0</v>
      </c>
      <c r="Q42" s="17">
        <v>0</v>
      </c>
      <c r="R42" s="17">
        <v>0</v>
      </c>
      <c r="S42" s="17">
        <v>0</v>
      </c>
      <c r="T42" s="102">
        <v>0</v>
      </c>
      <c r="U42" s="96">
        <v>0</v>
      </c>
      <c r="V42" s="29">
        <v>0</v>
      </c>
    </row>
    <row r="43" spans="2:22" ht="13.5">
      <c r="B43" s="15">
        <v>19</v>
      </c>
      <c r="C43" s="16" t="s">
        <v>28</v>
      </c>
      <c r="D43" s="17">
        <v>1</v>
      </c>
      <c r="E43" s="17">
        <f>D16</f>
        <v>3</v>
      </c>
      <c r="F43" s="17">
        <f aca="true" t="shared" si="10" ref="F43:N43">E16</f>
        <v>3</v>
      </c>
      <c r="G43" s="17">
        <f t="shared" si="10"/>
        <v>0</v>
      </c>
      <c r="H43" s="17">
        <f t="shared" si="10"/>
        <v>0</v>
      </c>
      <c r="I43" s="17">
        <f t="shared" si="10"/>
        <v>0</v>
      </c>
      <c r="J43" s="17">
        <f t="shared" si="10"/>
        <v>0</v>
      </c>
      <c r="K43" s="17">
        <f t="shared" si="10"/>
        <v>0</v>
      </c>
      <c r="L43" s="17">
        <f t="shared" si="10"/>
        <v>0</v>
      </c>
      <c r="M43" s="17">
        <f t="shared" si="10"/>
        <v>1</v>
      </c>
      <c r="N43" s="17">
        <f t="shared" si="10"/>
        <v>0</v>
      </c>
      <c r="O43" s="19"/>
      <c r="P43" s="18">
        <f t="shared" si="1"/>
        <v>0</v>
      </c>
      <c r="Q43" s="17">
        <v>0</v>
      </c>
      <c r="R43" s="17">
        <v>0</v>
      </c>
      <c r="S43" s="17">
        <v>0</v>
      </c>
      <c r="T43" s="102">
        <v>1</v>
      </c>
      <c r="U43" s="96">
        <v>0</v>
      </c>
      <c r="V43" s="29">
        <f t="shared" si="5"/>
        <v>0</v>
      </c>
    </row>
    <row r="44" spans="2:22" ht="14.25" thickBot="1">
      <c r="B44" s="59">
        <v>20</v>
      </c>
      <c r="C44" s="57" t="s">
        <v>30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1"/>
      <c r="P44" s="60">
        <v>0</v>
      </c>
      <c r="Q44" s="20">
        <v>0</v>
      </c>
      <c r="R44" s="20">
        <v>0</v>
      </c>
      <c r="S44" s="25">
        <v>0</v>
      </c>
      <c r="T44" s="114">
        <v>0</v>
      </c>
      <c r="U44" s="108">
        <v>0</v>
      </c>
      <c r="V44" s="61">
        <v>0</v>
      </c>
    </row>
    <row r="46" ht="14.25" thickBot="1">
      <c r="B46" t="s">
        <v>51</v>
      </c>
    </row>
    <row r="47" spans="2:19" ht="13.5">
      <c r="B47" s="56" t="s">
        <v>14</v>
      </c>
      <c r="C47" s="13" t="s">
        <v>35</v>
      </c>
      <c r="D47" s="13" t="s">
        <v>55</v>
      </c>
      <c r="E47" s="13" t="s">
        <v>48</v>
      </c>
      <c r="F47" s="13" t="s">
        <v>49</v>
      </c>
      <c r="G47" s="13" t="s">
        <v>5</v>
      </c>
      <c r="H47" s="13" t="s">
        <v>7</v>
      </c>
      <c r="I47" s="13" t="s">
        <v>9</v>
      </c>
      <c r="J47" s="13" t="s">
        <v>13</v>
      </c>
      <c r="K47" s="13" t="s">
        <v>46</v>
      </c>
      <c r="L47" s="13" t="s">
        <v>47</v>
      </c>
      <c r="M47" s="13" t="s">
        <v>52</v>
      </c>
      <c r="N47" s="13"/>
      <c r="O47" s="34"/>
      <c r="P47" s="13" t="s">
        <v>50</v>
      </c>
      <c r="Q47" s="13" t="s">
        <v>53</v>
      </c>
      <c r="R47" s="13" t="s">
        <v>54</v>
      </c>
      <c r="S47" s="14" t="s">
        <v>56</v>
      </c>
    </row>
    <row r="48" spans="2:19" ht="14.25" thickBot="1">
      <c r="B48" s="79">
        <v>16</v>
      </c>
      <c r="C48" s="57" t="s">
        <v>26</v>
      </c>
      <c r="D48" s="173">
        <v>1</v>
      </c>
      <c r="E48" s="173">
        <f>D21</f>
        <v>7</v>
      </c>
      <c r="F48" s="173">
        <f aca="true" t="shared" si="11" ref="F48:M48">E21</f>
        <v>96</v>
      </c>
      <c r="G48" s="173">
        <f t="shared" si="11"/>
        <v>29</v>
      </c>
      <c r="H48" s="173">
        <f t="shared" si="11"/>
        <v>9</v>
      </c>
      <c r="I48" s="173">
        <f t="shared" si="11"/>
        <v>0</v>
      </c>
      <c r="J48" s="173">
        <f t="shared" si="11"/>
        <v>2</v>
      </c>
      <c r="K48" s="173">
        <f t="shared" si="11"/>
        <v>3</v>
      </c>
      <c r="L48" s="173">
        <f t="shared" si="11"/>
        <v>1</v>
      </c>
      <c r="M48" s="173">
        <f t="shared" si="11"/>
        <v>0</v>
      </c>
      <c r="N48" s="173"/>
      <c r="O48" s="40"/>
      <c r="P48" s="92">
        <f>L48/E48*7</f>
        <v>1</v>
      </c>
      <c r="Q48" s="39">
        <v>0</v>
      </c>
      <c r="R48" s="39">
        <v>1</v>
      </c>
      <c r="S48" s="42">
        <v>0</v>
      </c>
    </row>
  </sheetData>
  <sheetProtection/>
  <mergeCells count="5">
    <mergeCell ref="A1:O1"/>
    <mergeCell ref="A23:O23"/>
    <mergeCell ref="T24:V24"/>
    <mergeCell ref="A2:A22"/>
    <mergeCell ref="O2:O2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35"/>
  <sheetViews>
    <sheetView zoomScalePageLayoutView="0" workbookViewId="0" topLeftCell="A91">
      <selection activeCell="R105" sqref="R105"/>
    </sheetView>
  </sheetViews>
  <sheetFormatPr defaultColWidth="9.00390625" defaultRowHeight="13.5"/>
  <cols>
    <col min="1" max="1" width="1.625" style="0" customWidth="1"/>
    <col min="2" max="2" width="6.62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711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  <c r="O3" s="244"/>
    </row>
    <row r="4" spans="1:15" ht="24.75" customHeight="1">
      <c r="A4" s="244"/>
      <c r="C4" s="54" t="s">
        <v>60</v>
      </c>
      <c r="D4" s="8">
        <v>0</v>
      </c>
      <c r="E4" s="8">
        <v>0</v>
      </c>
      <c r="F4" s="8">
        <v>4</v>
      </c>
      <c r="G4" s="8">
        <v>1</v>
      </c>
      <c r="H4" s="8">
        <v>1</v>
      </c>
      <c r="I4" s="8">
        <v>0</v>
      </c>
      <c r="J4" s="8">
        <v>0</v>
      </c>
      <c r="K4" s="9">
        <v>6</v>
      </c>
      <c r="L4" s="2"/>
      <c r="O4" s="244"/>
    </row>
    <row r="5" spans="1:15" ht="24.75" customHeight="1" thickBot="1">
      <c r="A5" s="244"/>
      <c r="C5" s="55" t="s">
        <v>700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1">
        <v>0</v>
      </c>
      <c r="L5" s="2"/>
      <c r="O5" s="244"/>
    </row>
    <row r="6" spans="1:15" ht="13.5">
      <c r="A6" s="244"/>
      <c r="O6" s="244"/>
    </row>
    <row r="7" spans="1:15" ht="13.5">
      <c r="A7" s="244"/>
      <c r="C7" t="s">
        <v>3</v>
      </c>
      <c r="D7" t="s">
        <v>527</v>
      </c>
      <c r="O7" s="244"/>
    </row>
    <row r="8" spans="1:15" ht="13.5">
      <c r="A8" s="244"/>
      <c r="C8" t="s">
        <v>2</v>
      </c>
      <c r="D8" t="s">
        <v>710</v>
      </c>
      <c r="O8" s="244"/>
    </row>
    <row r="9" spans="1:15" ht="13.5">
      <c r="A9" s="244"/>
      <c r="O9" s="244"/>
    </row>
    <row r="10" spans="1:15" ht="13.5">
      <c r="A10" s="24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O10" s="244"/>
    </row>
    <row r="11" spans="1:15" ht="13.5">
      <c r="A11" s="244"/>
      <c r="B11" s="3" t="s">
        <v>524</v>
      </c>
      <c r="C11" s="132" t="s">
        <v>410</v>
      </c>
      <c r="D11" s="133">
        <v>4</v>
      </c>
      <c r="E11" s="133">
        <v>4</v>
      </c>
      <c r="F11" s="133">
        <v>2</v>
      </c>
      <c r="G11" s="133">
        <v>0</v>
      </c>
      <c r="H11" s="133">
        <v>1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"/>
      <c r="O11" s="244"/>
    </row>
    <row r="12" spans="1:15" ht="13.5">
      <c r="A12" s="244"/>
      <c r="B12" s="3" t="s">
        <v>96</v>
      </c>
      <c r="C12" s="132" t="s">
        <v>207</v>
      </c>
      <c r="D12" s="133">
        <v>3</v>
      </c>
      <c r="E12" s="133">
        <v>2</v>
      </c>
      <c r="F12" s="133">
        <v>0</v>
      </c>
      <c r="G12" s="133">
        <v>0</v>
      </c>
      <c r="H12" s="133">
        <v>1</v>
      </c>
      <c r="I12" s="133">
        <v>0</v>
      </c>
      <c r="J12" s="133">
        <v>0</v>
      </c>
      <c r="K12" s="133">
        <v>1</v>
      </c>
      <c r="L12" s="133">
        <v>0</v>
      </c>
      <c r="M12" s="133">
        <v>1</v>
      </c>
      <c r="N12" s="1"/>
      <c r="O12" s="244"/>
    </row>
    <row r="13" spans="1:15" ht="13.5">
      <c r="A13" s="244"/>
      <c r="B13" s="45" t="s">
        <v>704</v>
      </c>
      <c r="C13" s="132" t="s">
        <v>316</v>
      </c>
      <c r="D13" s="133">
        <v>1</v>
      </c>
      <c r="E13" s="133">
        <v>1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"/>
      <c r="O13" s="244"/>
    </row>
    <row r="14" spans="1:15" ht="13.5">
      <c r="A14" s="244"/>
      <c r="B14" s="3" t="s">
        <v>97</v>
      </c>
      <c r="C14" s="132" t="s">
        <v>346</v>
      </c>
      <c r="D14" s="133">
        <v>4</v>
      </c>
      <c r="E14" s="133">
        <v>3</v>
      </c>
      <c r="F14" s="133">
        <v>1</v>
      </c>
      <c r="G14" s="133">
        <v>0</v>
      </c>
      <c r="H14" s="133">
        <v>2</v>
      </c>
      <c r="I14" s="133">
        <v>1</v>
      </c>
      <c r="J14" s="133">
        <v>0</v>
      </c>
      <c r="K14" s="133">
        <v>2</v>
      </c>
      <c r="L14" s="133">
        <v>0</v>
      </c>
      <c r="M14" s="133">
        <v>0</v>
      </c>
      <c r="O14" s="244"/>
    </row>
    <row r="15" spans="1:15" ht="13.5">
      <c r="A15" s="244"/>
      <c r="B15" s="3" t="s">
        <v>98</v>
      </c>
      <c r="C15" s="132" t="s">
        <v>86</v>
      </c>
      <c r="D15" s="133">
        <v>4</v>
      </c>
      <c r="E15" s="133">
        <v>4</v>
      </c>
      <c r="F15" s="133">
        <v>0</v>
      </c>
      <c r="G15" s="133">
        <v>0</v>
      </c>
      <c r="H15" s="133">
        <v>1</v>
      </c>
      <c r="I15" s="133">
        <v>0</v>
      </c>
      <c r="J15" s="133">
        <v>0</v>
      </c>
      <c r="K15" s="133">
        <v>2</v>
      </c>
      <c r="L15" s="133">
        <v>1</v>
      </c>
      <c r="M15" s="133">
        <v>0</v>
      </c>
      <c r="N15" s="12"/>
      <c r="O15" s="244"/>
    </row>
    <row r="16" spans="1:15" ht="13.5">
      <c r="A16" s="244"/>
      <c r="B16" s="3" t="s">
        <v>99</v>
      </c>
      <c r="C16" s="132" t="s">
        <v>116</v>
      </c>
      <c r="D16" s="133">
        <v>3</v>
      </c>
      <c r="E16" s="133">
        <v>3</v>
      </c>
      <c r="F16" s="133">
        <v>2</v>
      </c>
      <c r="G16" s="133">
        <v>3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2"/>
      <c r="O16" s="244"/>
    </row>
    <row r="17" spans="1:15" ht="13.5">
      <c r="A17" s="244"/>
      <c r="B17" s="3" t="s">
        <v>99</v>
      </c>
      <c r="C17" s="132" t="s">
        <v>342</v>
      </c>
      <c r="D17" s="133">
        <v>1</v>
      </c>
      <c r="E17" s="133">
        <v>1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2"/>
      <c r="O17" s="244"/>
    </row>
    <row r="18" spans="1:15" ht="13.5">
      <c r="A18" s="244"/>
      <c r="B18" s="3" t="s">
        <v>703</v>
      </c>
      <c r="C18" s="132" t="s">
        <v>118</v>
      </c>
      <c r="D18" s="133">
        <v>2</v>
      </c>
      <c r="E18" s="133">
        <v>2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2"/>
      <c r="O18" s="244"/>
    </row>
    <row r="19" spans="1:15" ht="13.5">
      <c r="A19" s="244"/>
      <c r="B19" s="45" t="s">
        <v>705</v>
      </c>
      <c r="C19" s="132" t="s">
        <v>156</v>
      </c>
      <c r="D19" s="133">
        <v>1</v>
      </c>
      <c r="E19" s="133">
        <v>1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2"/>
      <c r="O19" s="244"/>
    </row>
    <row r="20" spans="1:15" ht="13.5">
      <c r="A20" s="244"/>
      <c r="B20" s="3" t="s">
        <v>706</v>
      </c>
      <c r="C20" s="132" t="s">
        <v>484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2"/>
      <c r="O20" s="244"/>
    </row>
    <row r="21" spans="1:15" ht="13.5">
      <c r="A21" s="244"/>
      <c r="B21" s="3" t="s">
        <v>104</v>
      </c>
      <c r="C21" s="132" t="s">
        <v>91</v>
      </c>
      <c r="D21" s="133">
        <v>2</v>
      </c>
      <c r="E21" s="133">
        <v>2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2"/>
      <c r="O21" s="244"/>
    </row>
    <row r="22" spans="1:15" ht="13.5">
      <c r="A22" s="244"/>
      <c r="B22" s="45" t="s">
        <v>707</v>
      </c>
      <c r="C22" s="132" t="s">
        <v>210</v>
      </c>
      <c r="D22" s="133">
        <v>0</v>
      </c>
      <c r="E22" s="133">
        <v>0</v>
      </c>
      <c r="F22" s="133">
        <v>0</v>
      </c>
      <c r="G22" s="133">
        <v>0</v>
      </c>
      <c r="H22" s="133">
        <v>1</v>
      </c>
      <c r="I22" s="133">
        <v>0</v>
      </c>
      <c r="J22" s="133">
        <v>0</v>
      </c>
      <c r="K22" s="133">
        <v>1</v>
      </c>
      <c r="L22" s="133">
        <v>0</v>
      </c>
      <c r="M22" s="133">
        <v>0</v>
      </c>
      <c r="N22" s="12"/>
      <c r="O22" s="244"/>
    </row>
    <row r="23" spans="1:15" ht="13.5">
      <c r="A23" s="244"/>
      <c r="B23" s="3" t="s">
        <v>104</v>
      </c>
      <c r="C23" s="132" t="s">
        <v>241</v>
      </c>
      <c r="D23" s="133">
        <v>1</v>
      </c>
      <c r="E23" s="133">
        <v>1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2"/>
      <c r="O23" s="244"/>
    </row>
    <row r="24" spans="1:15" ht="13.5">
      <c r="A24" s="244"/>
      <c r="B24" s="3" t="s">
        <v>702</v>
      </c>
      <c r="C24" s="132" t="s">
        <v>92</v>
      </c>
      <c r="D24" s="133">
        <v>2</v>
      </c>
      <c r="E24" s="133">
        <v>2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2"/>
      <c r="O24" s="244"/>
    </row>
    <row r="25" spans="1:15" ht="13.5">
      <c r="A25" s="244"/>
      <c r="B25" s="3" t="s">
        <v>708</v>
      </c>
      <c r="C25" s="132" t="s">
        <v>486</v>
      </c>
      <c r="D25" s="133">
        <v>1</v>
      </c>
      <c r="E25" s="133">
        <v>1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2"/>
      <c r="O25" s="244"/>
    </row>
    <row r="26" spans="1:15" ht="13.5">
      <c r="A26" s="244"/>
      <c r="B26" s="3" t="s">
        <v>102</v>
      </c>
      <c r="C26" s="132" t="s">
        <v>701</v>
      </c>
      <c r="D26" s="133">
        <v>1</v>
      </c>
      <c r="E26" s="133">
        <v>1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2"/>
      <c r="O26" s="244"/>
    </row>
    <row r="27" spans="1:15" ht="13.5">
      <c r="A27" s="244"/>
      <c r="B27" s="45" t="s">
        <v>709</v>
      </c>
      <c r="C27" s="132" t="s">
        <v>298</v>
      </c>
      <c r="D27" s="133">
        <v>2</v>
      </c>
      <c r="E27" s="133">
        <v>2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1</v>
      </c>
      <c r="L27" s="133">
        <v>0</v>
      </c>
      <c r="M27" s="133">
        <v>0</v>
      </c>
      <c r="N27" s="12"/>
      <c r="O27" s="244"/>
    </row>
    <row r="28" spans="1:15" ht="13.5">
      <c r="A28" s="244"/>
      <c r="B28" s="3" t="s">
        <v>702</v>
      </c>
      <c r="C28" s="132" t="s">
        <v>512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2"/>
      <c r="O28" s="244"/>
    </row>
    <row r="29" spans="1:15" ht="13.5">
      <c r="A29" s="244"/>
      <c r="B29" s="3"/>
      <c r="C29" s="4"/>
      <c r="O29" s="244"/>
    </row>
    <row r="30" spans="1:15" ht="13.5">
      <c r="A30" s="244"/>
      <c r="B30" s="3"/>
      <c r="C30" s="1" t="s">
        <v>45</v>
      </c>
      <c r="D30" s="1" t="s">
        <v>48</v>
      </c>
      <c r="E30" s="1" t="s">
        <v>49</v>
      </c>
      <c r="F30" s="1" t="s">
        <v>5</v>
      </c>
      <c r="G30" s="1" t="s">
        <v>7</v>
      </c>
      <c r="H30" s="1" t="s">
        <v>9</v>
      </c>
      <c r="I30" s="1" t="s">
        <v>13</v>
      </c>
      <c r="J30" s="1" t="s">
        <v>46</v>
      </c>
      <c r="K30" s="1" t="s">
        <v>47</v>
      </c>
      <c r="L30" s="1" t="s">
        <v>52</v>
      </c>
      <c r="O30" s="244"/>
    </row>
    <row r="31" spans="1:15" ht="13.5">
      <c r="A31" s="244"/>
      <c r="B31" s="3"/>
      <c r="C31" s="1" t="s">
        <v>120</v>
      </c>
      <c r="D31" s="133">
        <v>5</v>
      </c>
      <c r="E31" s="133">
        <v>60</v>
      </c>
      <c r="F31" s="133">
        <v>16</v>
      </c>
      <c r="G31" s="133">
        <v>1</v>
      </c>
      <c r="H31" s="133">
        <v>1</v>
      </c>
      <c r="I31" s="133">
        <v>4</v>
      </c>
      <c r="J31" s="133">
        <v>0</v>
      </c>
      <c r="K31" s="133">
        <v>0</v>
      </c>
      <c r="L31" s="133">
        <v>0</v>
      </c>
      <c r="O31" s="244"/>
    </row>
    <row r="32" spans="1:15" ht="13.5">
      <c r="A32" s="244"/>
      <c r="B32" s="3"/>
      <c r="C32" s="4" t="s">
        <v>20</v>
      </c>
      <c r="D32" s="133">
        <v>2</v>
      </c>
      <c r="E32" s="133">
        <v>28</v>
      </c>
      <c r="F32" s="133">
        <v>8</v>
      </c>
      <c r="G32" s="133">
        <v>0</v>
      </c>
      <c r="H32" s="133">
        <v>2</v>
      </c>
      <c r="I32" s="133">
        <v>2</v>
      </c>
      <c r="J32" s="133">
        <v>0</v>
      </c>
      <c r="K32" s="133">
        <v>0</v>
      </c>
      <c r="L32" s="133">
        <v>0</v>
      </c>
      <c r="O32" s="244"/>
    </row>
    <row r="33" spans="1:15" ht="13.5">
      <c r="A33" s="244"/>
      <c r="B33" s="3"/>
      <c r="C33" s="4"/>
      <c r="O33" s="244"/>
    </row>
    <row r="34" spans="1:15" ht="9" customHeight="1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</row>
    <row r="35" spans="1:15" ht="14.25" thickBot="1">
      <c r="A35" s="244"/>
      <c r="B35" t="s">
        <v>712</v>
      </c>
      <c r="O35" s="244"/>
    </row>
    <row r="36" spans="1:15" ht="24.75" customHeight="1">
      <c r="A36" s="244"/>
      <c r="C36" s="5"/>
      <c r="D36" s="6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7" t="s">
        <v>0</v>
      </c>
      <c r="O36" s="244"/>
    </row>
    <row r="37" spans="1:15" ht="24.75" customHeight="1">
      <c r="A37" s="244"/>
      <c r="C37" s="54" t="s">
        <v>713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9">
        <v>0</v>
      </c>
      <c r="O37" s="244"/>
    </row>
    <row r="38" spans="1:15" ht="24.75" customHeight="1" thickBot="1">
      <c r="A38" s="244"/>
      <c r="C38" s="55" t="s">
        <v>60</v>
      </c>
      <c r="D38" s="10">
        <v>3</v>
      </c>
      <c r="E38" s="10">
        <v>1</v>
      </c>
      <c r="F38" s="10">
        <v>1</v>
      </c>
      <c r="G38" s="10">
        <v>0</v>
      </c>
      <c r="H38" s="10" t="s">
        <v>714</v>
      </c>
      <c r="I38" s="10"/>
      <c r="J38" s="10"/>
      <c r="K38" s="11">
        <v>7</v>
      </c>
      <c r="O38" s="244"/>
    </row>
    <row r="39" spans="1:15" ht="13.5">
      <c r="A39" s="244"/>
      <c r="O39" s="244"/>
    </row>
    <row r="40" spans="1:15" ht="13.5">
      <c r="A40" s="244"/>
      <c r="C40" t="s">
        <v>3</v>
      </c>
      <c r="D40" t="s">
        <v>240</v>
      </c>
      <c r="O40" s="244"/>
    </row>
    <row r="41" spans="1:15" ht="13.5">
      <c r="A41" s="244"/>
      <c r="C41" t="s">
        <v>2</v>
      </c>
      <c r="D41" t="s">
        <v>639</v>
      </c>
      <c r="O41" s="244"/>
    </row>
    <row r="42" spans="1:15" ht="13.5">
      <c r="A42" s="244"/>
      <c r="O42" s="244"/>
    </row>
    <row r="43" spans="1:15" ht="13.5">
      <c r="A43" s="244"/>
      <c r="C43" s="1" t="s">
        <v>4</v>
      </c>
      <c r="D43" s="1" t="s">
        <v>5</v>
      </c>
      <c r="E43" s="1" t="s">
        <v>6</v>
      </c>
      <c r="F43" s="1" t="s">
        <v>7</v>
      </c>
      <c r="G43" s="1" t="s">
        <v>8</v>
      </c>
      <c r="H43" s="1" t="s">
        <v>11</v>
      </c>
      <c r="I43" s="1" t="s">
        <v>9</v>
      </c>
      <c r="J43" s="1" t="s">
        <v>13</v>
      </c>
      <c r="K43" s="1" t="s">
        <v>10</v>
      </c>
      <c r="L43" s="1" t="s">
        <v>12</v>
      </c>
      <c r="M43" s="1" t="s">
        <v>63</v>
      </c>
      <c r="O43" s="244"/>
    </row>
    <row r="44" spans="1:15" ht="13.5">
      <c r="A44" s="244"/>
      <c r="B44" s="3" t="s">
        <v>113</v>
      </c>
      <c r="C44" s="132" t="s">
        <v>410</v>
      </c>
      <c r="D44" s="133">
        <v>3</v>
      </c>
      <c r="E44" s="133">
        <v>2</v>
      </c>
      <c r="F44" s="133">
        <v>1</v>
      </c>
      <c r="G44" s="133">
        <v>0</v>
      </c>
      <c r="H44" s="133">
        <v>1</v>
      </c>
      <c r="I44" s="133">
        <v>0</v>
      </c>
      <c r="J44" s="133">
        <v>0</v>
      </c>
      <c r="K44" s="133">
        <v>1</v>
      </c>
      <c r="L44" s="133">
        <v>0</v>
      </c>
      <c r="M44" s="133">
        <v>1</v>
      </c>
      <c r="O44" s="244"/>
    </row>
    <row r="45" spans="1:15" ht="13.5">
      <c r="A45" s="244"/>
      <c r="B45" s="3" t="s">
        <v>96</v>
      </c>
      <c r="C45" s="132" t="s">
        <v>207</v>
      </c>
      <c r="D45" s="133">
        <v>3</v>
      </c>
      <c r="E45" s="133">
        <v>3</v>
      </c>
      <c r="F45" s="133">
        <v>1</v>
      </c>
      <c r="G45" s="133">
        <v>1</v>
      </c>
      <c r="H45" s="133">
        <v>0</v>
      </c>
      <c r="I45" s="133">
        <v>0</v>
      </c>
      <c r="J45" s="133">
        <v>1</v>
      </c>
      <c r="K45" s="133">
        <v>1</v>
      </c>
      <c r="L45" s="133">
        <v>0</v>
      </c>
      <c r="M45" s="133">
        <v>0</v>
      </c>
      <c r="O45" s="244"/>
    </row>
    <row r="46" spans="1:15" ht="13.5">
      <c r="A46" s="244"/>
      <c r="B46" s="3" t="s">
        <v>97</v>
      </c>
      <c r="C46" s="132" t="s">
        <v>346</v>
      </c>
      <c r="D46" s="133">
        <v>3</v>
      </c>
      <c r="E46" s="133">
        <v>3</v>
      </c>
      <c r="F46" s="133">
        <v>1</v>
      </c>
      <c r="G46" s="133">
        <v>1</v>
      </c>
      <c r="H46" s="133">
        <v>1</v>
      </c>
      <c r="I46" s="133">
        <v>0</v>
      </c>
      <c r="J46" s="133">
        <v>0</v>
      </c>
      <c r="K46" s="133">
        <v>1</v>
      </c>
      <c r="L46" s="133">
        <v>0</v>
      </c>
      <c r="M46" s="133">
        <v>0</v>
      </c>
      <c r="O46" s="244"/>
    </row>
    <row r="47" spans="1:15" ht="13.5">
      <c r="A47" s="244"/>
      <c r="B47" s="3" t="s">
        <v>103</v>
      </c>
      <c r="C47" s="132" t="s">
        <v>86</v>
      </c>
      <c r="D47" s="133">
        <v>3</v>
      </c>
      <c r="E47" s="133">
        <v>3</v>
      </c>
      <c r="F47" s="133">
        <v>0</v>
      </c>
      <c r="G47" s="133">
        <v>0</v>
      </c>
      <c r="H47" s="133">
        <v>1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O47" s="244"/>
    </row>
    <row r="48" spans="1:15" ht="13.5">
      <c r="A48" s="244"/>
      <c r="B48" s="3" t="s">
        <v>715</v>
      </c>
      <c r="C48" s="132" t="s">
        <v>116</v>
      </c>
      <c r="D48" s="133">
        <v>3</v>
      </c>
      <c r="E48" s="133">
        <v>3</v>
      </c>
      <c r="F48" s="133">
        <v>1</v>
      </c>
      <c r="G48" s="133">
        <v>2</v>
      </c>
      <c r="H48" s="133">
        <v>1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O48" s="244"/>
    </row>
    <row r="49" spans="1:15" ht="13.5">
      <c r="A49" s="244"/>
      <c r="B49" s="3" t="s">
        <v>100</v>
      </c>
      <c r="C49" s="132" t="s">
        <v>697</v>
      </c>
      <c r="D49" s="133">
        <v>2</v>
      </c>
      <c r="E49" s="133">
        <v>2</v>
      </c>
      <c r="F49" s="133">
        <v>0</v>
      </c>
      <c r="G49" s="133">
        <v>1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O49" s="244"/>
    </row>
    <row r="50" spans="1:15" ht="13.5">
      <c r="A50" s="244"/>
      <c r="B50" s="3" t="s">
        <v>105</v>
      </c>
      <c r="C50" s="132" t="s">
        <v>193</v>
      </c>
      <c r="D50" s="133">
        <v>1</v>
      </c>
      <c r="E50" s="133">
        <v>1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O50" s="244"/>
    </row>
    <row r="51" spans="1:15" ht="13.5">
      <c r="A51" s="244"/>
      <c r="B51" s="3" t="s">
        <v>638</v>
      </c>
      <c r="C51" s="132" t="s">
        <v>412</v>
      </c>
      <c r="D51" s="133">
        <v>3</v>
      </c>
      <c r="E51" s="133">
        <v>3</v>
      </c>
      <c r="F51" s="133">
        <v>1</v>
      </c>
      <c r="G51" s="133">
        <v>0</v>
      </c>
      <c r="H51" s="133">
        <v>1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O51" s="244"/>
    </row>
    <row r="52" spans="1:15" ht="13.5">
      <c r="A52" s="244"/>
      <c r="B52" s="3" t="s">
        <v>104</v>
      </c>
      <c r="C52" s="132" t="s">
        <v>413</v>
      </c>
      <c r="D52" s="133">
        <v>3</v>
      </c>
      <c r="E52" s="133">
        <v>3</v>
      </c>
      <c r="F52" s="133">
        <v>2</v>
      </c>
      <c r="G52" s="133">
        <v>0</v>
      </c>
      <c r="H52" s="133">
        <v>2</v>
      </c>
      <c r="I52" s="133">
        <v>0</v>
      </c>
      <c r="J52" s="133">
        <v>0</v>
      </c>
      <c r="K52" s="133">
        <v>1</v>
      </c>
      <c r="L52" s="133">
        <v>0</v>
      </c>
      <c r="M52" s="133">
        <v>0</v>
      </c>
      <c r="O52" s="244"/>
    </row>
    <row r="53" spans="1:15" ht="13.5">
      <c r="A53" s="244"/>
      <c r="B53" s="3" t="s">
        <v>716</v>
      </c>
      <c r="C53" s="132" t="s">
        <v>430</v>
      </c>
      <c r="D53" s="133">
        <v>2</v>
      </c>
      <c r="E53" s="133">
        <v>1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1</v>
      </c>
      <c r="O53" s="244"/>
    </row>
    <row r="54" spans="1:15" ht="13.5">
      <c r="A54" s="244"/>
      <c r="B54" s="3"/>
      <c r="C54" s="4"/>
      <c r="O54" s="244"/>
    </row>
    <row r="55" spans="1:15" ht="13.5">
      <c r="A55" s="244"/>
      <c r="B55" s="3"/>
      <c r="C55" s="1" t="s">
        <v>45</v>
      </c>
      <c r="D55" s="1" t="s">
        <v>48</v>
      </c>
      <c r="E55" s="1" t="s">
        <v>49</v>
      </c>
      <c r="F55" s="1" t="s">
        <v>5</v>
      </c>
      <c r="G55" s="1" t="s">
        <v>7</v>
      </c>
      <c r="H55" s="1" t="s">
        <v>9</v>
      </c>
      <c r="I55" s="1" t="s">
        <v>13</v>
      </c>
      <c r="J55" s="1" t="s">
        <v>46</v>
      </c>
      <c r="K55" s="1" t="s">
        <v>47</v>
      </c>
      <c r="L55" s="1" t="s">
        <v>52</v>
      </c>
      <c r="O55" s="244"/>
    </row>
    <row r="56" spans="1:15" ht="13.5">
      <c r="A56" s="244"/>
      <c r="B56" s="3"/>
      <c r="C56" s="4" t="s">
        <v>120</v>
      </c>
      <c r="D56" s="133">
        <v>5</v>
      </c>
      <c r="E56" s="133">
        <v>55</v>
      </c>
      <c r="F56" s="133">
        <v>16</v>
      </c>
      <c r="G56" s="133">
        <v>0</v>
      </c>
      <c r="H56" s="133">
        <v>1</v>
      </c>
      <c r="I56" s="133">
        <v>1</v>
      </c>
      <c r="J56" s="133">
        <v>0</v>
      </c>
      <c r="K56" s="133">
        <v>0</v>
      </c>
      <c r="L56" s="133">
        <v>0</v>
      </c>
      <c r="O56" s="244"/>
    </row>
    <row r="57" spans="1:15" ht="13.5">
      <c r="A57" s="244"/>
      <c r="O57" s="244"/>
    </row>
    <row r="58" spans="1:15" ht="9" customHeight="1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</row>
    <row r="59" spans="1:15" ht="14.25" thickBot="1">
      <c r="A59" s="244"/>
      <c r="B59" t="s">
        <v>731</v>
      </c>
      <c r="O59" s="244"/>
    </row>
    <row r="60" spans="1:15" ht="24.75" customHeight="1">
      <c r="A60" s="244"/>
      <c r="C60" s="5"/>
      <c r="D60" s="6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7" t="s">
        <v>0</v>
      </c>
      <c r="O60" s="244"/>
    </row>
    <row r="61" spans="1:15" ht="24.75" customHeight="1">
      <c r="A61" s="244"/>
      <c r="C61" s="54" t="s">
        <v>733</v>
      </c>
      <c r="D61" s="8">
        <v>0</v>
      </c>
      <c r="E61" s="8">
        <v>0</v>
      </c>
      <c r="F61" s="8">
        <v>0</v>
      </c>
      <c r="G61" s="8">
        <v>0</v>
      </c>
      <c r="H61" s="8">
        <v>4</v>
      </c>
      <c r="I61" s="8">
        <v>1</v>
      </c>
      <c r="J61" s="8">
        <v>0</v>
      </c>
      <c r="K61" s="9">
        <v>5</v>
      </c>
      <c r="O61" s="244"/>
    </row>
    <row r="62" spans="1:15" ht="24.75" customHeight="1" thickBot="1">
      <c r="A62" s="244"/>
      <c r="C62" s="55" t="s">
        <v>60</v>
      </c>
      <c r="D62" s="10">
        <v>3</v>
      </c>
      <c r="E62" s="10">
        <v>0</v>
      </c>
      <c r="F62" s="10">
        <v>0</v>
      </c>
      <c r="G62" s="10">
        <v>3</v>
      </c>
      <c r="H62" s="10">
        <v>0</v>
      </c>
      <c r="I62" s="10">
        <v>0</v>
      </c>
      <c r="J62" s="10" t="s">
        <v>734</v>
      </c>
      <c r="K62" s="11">
        <v>6</v>
      </c>
      <c r="O62" s="244"/>
    </row>
    <row r="63" spans="1:15" ht="13.5">
      <c r="A63" s="244"/>
      <c r="O63" s="244"/>
    </row>
    <row r="64" spans="1:15" ht="13.5">
      <c r="A64" s="244"/>
      <c r="C64" t="s">
        <v>3</v>
      </c>
      <c r="D64" t="s">
        <v>454</v>
      </c>
      <c r="O64" s="244"/>
    </row>
    <row r="65" spans="1:15" ht="13.5">
      <c r="A65" s="244"/>
      <c r="C65" t="s">
        <v>1</v>
      </c>
      <c r="D65" t="s">
        <v>735</v>
      </c>
      <c r="O65" s="244"/>
    </row>
    <row r="66" spans="1:15" ht="13.5">
      <c r="A66" s="244"/>
      <c r="C66" t="s">
        <v>2</v>
      </c>
      <c r="D66" t="s">
        <v>736</v>
      </c>
      <c r="O66" s="244"/>
    </row>
    <row r="67" spans="1:15" ht="13.5">
      <c r="A67" s="244"/>
      <c r="O67" s="244"/>
    </row>
    <row r="68" spans="1:15" ht="13.5">
      <c r="A68" s="244"/>
      <c r="C68" s="1" t="s">
        <v>4</v>
      </c>
      <c r="D68" s="1" t="s">
        <v>5</v>
      </c>
      <c r="E68" s="1" t="s">
        <v>6</v>
      </c>
      <c r="F68" s="1" t="s">
        <v>7</v>
      </c>
      <c r="G68" s="1" t="s">
        <v>8</v>
      </c>
      <c r="H68" s="1" t="s">
        <v>11</v>
      </c>
      <c r="I68" s="1" t="s">
        <v>9</v>
      </c>
      <c r="J68" s="1" t="s">
        <v>13</v>
      </c>
      <c r="K68" s="1" t="s">
        <v>10</v>
      </c>
      <c r="L68" s="1" t="s">
        <v>12</v>
      </c>
      <c r="M68" s="1" t="s">
        <v>63</v>
      </c>
      <c r="O68" s="244"/>
    </row>
    <row r="69" spans="1:15" ht="13.5">
      <c r="A69" s="244"/>
      <c r="B69" s="3" t="s">
        <v>351</v>
      </c>
      <c r="C69" s="132" t="s">
        <v>410</v>
      </c>
      <c r="D69" s="133">
        <v>3</v>
      </c>
      <c r="E69" s="133">
        <v>3</v>
      </c>
      <c r="F69" s="133">
        <v>0</v>
      </c>
      <c r="G69" s="133">
        <v>0</v>
      </c>
      <c r="H69" s="133">
        <v>0</v>
      </c>
      <c r="I69" s="133">
        <v>0</v>
      </c>
      <c r="J69" s="133">
        <v>1</v>
      </c>
      <c r="K69" s="133">
        <v>1</v>
      </c>
      <c r="L69" s="133">
        <v>0</v>
      </c>
      <c r="M69" s="133">
        <v>0</v>
      </c>
      <c r="O69" s="244"/>
    </row>
    <row r="70" spans="1:15" ht="13.5">
      <c r="A70" s="244"/>
      <c r="B70" s="3" t="s">
        <v>96</v>
      </c>
      <c r="C70" s="132" t="s">
        <v>207</v>
      </c>
      <c r="D70" s="133">
        <v>3</v>
      </c>
      <c r="E70" s="133">
        <v>3</v>
      </c>
      <c r="F70" s="133">
        <v>0</v>
      </c>
      <c r="G70" s="133">
        <v>0</v>
      </c>
      <c r="H70" s="133">
        <v>1</v>
      </c>
      <c r="I70" s="133">
        <v>0</v>
      </c>
      <c r="J70" s="133">
        <v>0</v>
      </c>
      <c r="K70" s="133">
        <v>1</v>
      </c>
      <c r="L70" s="133">
        <v>1</v>
      </c>
      <c r="M70" s="133">
        <v>0</v>
      </c>
      <c r="O70" s="244"/>
    </row>
    <row r="71" spans="1:15" ht="13.5">
      <c r="A71" s="244"/>
      <c r="B71" s="3" t="s">
        <v>97</v>
      </c>
      <c r="C71" s="132" t="s">
        <v>346</v>
      </c>
      <c r="D71" s="133">
        <v>3</v>
      </c>
      <c r="E71" s="133">
        <v>2</v>
      </c>
      <c r="F71" s="133">
        <v>0</v>
      </c>
      <c r="G71" s="133">
        <v>0</v>
      </c>
      <c r="H71" s="133">
        <v>1</v>
      </c>
      <c r="I71" s="133">
        <v>1</v>
      </c>
      <c r="J71" s="133">
        <v>0</v>
      </c>
      <c r="K71" s="133">
        <v>0</v>
      </c>
      <c r="L71" s="133">
        <v>1</v>
      </c>
      <c r="M71" s="133">
        <v>0</v>
      </c>
      <c r="O71" s="244"/>
    </row>
    <row r="72" spans="1:15" ht="13.5">
      <c r="A72" s="244"/>
      <c r="B72" s="3" t="s">
        <v>737</v>
      </c>
      <c r="C72" s="132" t="s">
        <v>86</v>
      </c>
      <c r="D72" s="133">
        <v>3</v>
      </c>
      <c r="E72" s="133">
        <v>3</v>
      </c>
      <c r="F72" s="133">
        <v>0</v>
      </c>
      <c r="G72" s="133">
        <v>0</v>
      </c>
      <c r="H72" s="133">
        <v>0</v>
      </c>
      <c r="I72" s="133">
        <v>0</v>
      </c>
      <c r="J72" s="133">
        <v>2</v>
      </c>
      <c r="K72" s="133">
        <v>0</v>
      </c>
      <c r="L72" s="133">
        <v>2</v>
      </c>
      <c r="M72" s="133">
        <v>0</v>
      </c>
      <c r="O72" s="244"/>
    </row>
    <row r="73" spans="1:15" ht="13.5">
      <c r="A73" s="244"/>
      <c r="B73" s="3" t="s">
        <v>102</v>
      </c>
      <c r="C73" s="132" t="s">
        <v>429</v>
      </c>
      <c r="D73" s="133">
        <v>3</v>
      </c>
      <c r="E73" s="133">
        <v>3</v>
      </c>
      <c r="F73" s="133">
        <v>1</v>
      </c>
      <c r="G73" s="133">
        <v>3</v>
      </c>
      <c r="H73" s="133">
        <v>2</v>
      </c>
      <c r="I73" s="133">
        <v>0</v>
      </c>
      <c r="J73" s="133">
        <v>0</v>
      </c>
      <c r="K73" s="133">
        <v>1</v>
      </c>
      <c r="L73" s="133">
        <v>0</v>
      </c>
      <c r="M73" s="133">
        <v>0</v>
      </c>
      <c r="O73" s="244"/>
    </row>
    <row r="74" spans="1:15" ht="13.5">
      <c r="A74" s="244"/>
      <c r="B74" s="3" t="s">
        <v>100</v>
      </c>
      <c r="C74" s="132" t="s">
        <v>118</v>
      </c>
      <c r="D74" s="133">
        <v>2</v>
      </c>
      <c r="E74" s="133">
        <v>2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O74" s="244"/>
    </row>
    <row r="75" spans="1:15" ht="13.5">
      <c r="A75" s="244"/>
      <c r="B75" s="3" t="s">
        <v>100</v>
      </c>
      <c r="C75" s="132" t="s">
        <v>298</v>
      </c>
      <c r="D75" s="133">
        <v>1</v>
      </c>
      <c r="E75" s="133">
        <v>1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>
        <v>0</v>
      </c>
      <c r="O75" s="244"/>
    </row>
    <row r="76" spans="1:15" ht="13.5">
      <c r="A76" s="244"/>
      <c r="B76" s="3" t="s">
        <v>702</v>
      </c>
      <c r="C76" s="132" t="s">
        <v>732</v>
      </c>
      <c r="D76" s="133">
        <v>2</v>
      </c>
      <c r="E76" s="133">
        <v>1</v>
      </c>
      <c r="F76" s="133">
        <v>1</v>
      </c>
      <c r="G76" s="133">
        <v>1</v>
      </c>
      <c r="H76" s="133">
        <v>0</v>
      </c>
      <c r="I76" s="133">
        <v>1</v>
      </c>
      <c r="J76" s="133">
        <v>0</v>
      </c>
      <c r="K76" s="133">
        <v>0</v>
      </c>
      <c r="L76" s="133">
        <v>0</v>
      </c>
      <c r="M76" s="133">
        <v>0</v>
      </c>
      <c r="O76" s="244"/>
    </row>
    <row r="77" spans="1:15" ht="13.5">
      <c r="A77" s="244"/>
      <c r="B77" s="3" t="s">
        <v>702</v>
      </c>
      <c r="C77" s="132" t="s">
        <v>241</v>
      </c>
      <c r="D77" s="133">
        <v>1</v>
      </c>
      <c r="E77" s="133">
        <v>1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O77" s="244"/>
    </row>
    <row r="78" spans="1:15" ht="13.5">
      <c r="A78" s="244"/>
      <c r="B78" s="3" t="s">
        <v>104</v>
      </c>
      <c r="C78" s="132" t="s">
        <v>413</v>
      </c>
      <c r="D78" s="133">
        <v>3</v>
      </c>
      <c r="E78" s="133">
        <v>3</v>
      </c>
      <c r="F78" s="133">
        <v>1</v>
      </c>
      <c r="G78" s="133">
        <v>0</v>
      </c>
      <c r="H78" s="133">
        <v>1</v>
      </c>
      <c r="I78" s="133">
        <v>0</v>
      </c>
      <c r="J78" s="133">
        <v>0</v>
      </c>
      <c r="K78" s="133">
        <v>2</v>
      </c>
      <c r="L78" s="133">
        <v>0</v>
      </c>
      <c r="M78" s="133">
        <v>0</v>
      </c>
      <c r="O78" s="244"/>
    </row>
    <row r="79" spans="1:15" ht="13.5">
      <c r="A79" s="244"/>
      <c r="B79" s="3" t="s">
        <v>113</v>
      </c>
      <c r="C79" s="132" t="s">
        <v>414</v>
      </c>
      <c r="D79" s="133">
        <v>2</v>
      </c>
      <c r="E79" s="133">
        <v>2</v>
      </c>
      <c r="F79" s="133">
        <v>2</v>
      </c>
      <c r="G79" s="133">
        <v>0</v>
      </c>
      <c r="H79" s="133">
        <v>1</v>
      </c>
      <c r="I79" s="133">
        <v>0</v>
      </c>
      <c r="J79" s="133">
        <v>0</v>
      </c>
      <c r="K79" s="133">
        <v>2</v>
      </c>
      <c r="L79" s="133">
        <v>0</v>
      </c>
      <c r="M79" s="133">
        <v>0</v>
      </c>
      <c r="O79" s="244"/>
    </row>
    <row r="80" spans="1:15" ht="13.5">
      <c r="A80" s="244"/>
      <c r="B80" s="3"/>
      <c r="C80" s="4"/>
      <c r="O80" s="244"/>
    </row>
    <row r="81" spans="1:15" ht="13.5">
      <c r="A81" s="244"/>
      <c r="B81" s="3"/>
      <c r="C81" s="1" t="s">
        <v>45</v>
      </c>
      <c r="D81" s="1" t="s">
        <v>48</v>
      </c>
      <c r="E81" s="1" t="s">
        <v>49</v>
      </c>
      <c r="F81" s="1" t="s">
        <v>5</v>
      </c>
      <c r="G81" s="1" t="s">
        <v>7</v>
      </c>
      <c r="H81" s="1" t="s">
        <v>9</v>
      </c>
      <c r="I81" s="1" t="s">
        <v>13</v>
      </c>
      <c r="J81" s="1" t="s">
        <v>46</v>
      </c>
      <c r="K81" s="1" t="s">
        <v>47</v>
      </c>
      <c r="L81" s="1" t="s">
        <v>52</v>
      </c>
      <c r="O81" s="244"/>
    </row>
    <row r="82" spans="1:15" ht="13.5">
      <c r="A82" s="244"/>
      <c r="B82" s="3"/>
      <c r="C82" s="4" t="s">
        <v>120</v>
      </c>
      <c r="D82" s="133">
        <v>5</v>
      </c>
      <c r="E82" s="133">
        <v>83</v>
      </c>
      <c r="F82" s="133">
        <v>22</v>
      </c>
      <c r="G82" s="133">
        <v>5</v>
      </c>
      <c r="H82" s="133">
        <v>3</v>
      </c>
      <c r="I82" s="133">
        <v>5</v>
      </c>
      <c r="J82" s="133">
        <v>4</v>
      </c>
      <c r="K82" s="133">
        <v>4</v>
      </c>
      <c r="L82" s="133">
        <v>0</v>
      </c>
      <c r="O82" s="244"/>
    </row>
    <row r="83" spans="1:15" ht="13.5">
      <c r="A83" s="244"/>
      <c r="C83" t="s">
        <v>529</v>
      </c>
      <c r="D83" s="133">
        <v>2</v>
      </c>
      <c r="E83" s="133">
        <v>35</v>
      </c>
      <c r="F83" s="133">
        <v>9</v>
      </c>
      <c r="G83" s="133">
        <v>0</v>
      </c>
      <c r="H83" s="133">
        <v>3</v>
      </c>
      <c r="I83" s="133">
        <v>2</v>
      </c>
      <c r="J83" s="133">
        <v>1</v>
      </c>
      <c r="K83" s="133">
        <v>0</v>
      </c>
      <c r="L83" s="133">
        <v>0</v>
      </c>
      <c r="O83" s="244"/>
    </row>
    <row r="84" spans="1:15" ht="13.5">
      <c r="A84" s="244"/>
      <c r="O84" s="244"/>
    </row>
    <row r="85" spans="1:15" ht="9" customHeight="1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</row>
    <row r="86" spans="1:15" ht="13.5" customHeight="1" thickBot="1">
      <c r="A86" s="244"/>
      <c r="B86" t="s">
        <v>744</v>
      </c>
      <c r="O86" s="244"/>
    </row>
    <row r="87" spans="1:15" ht="24.75" customHeight="1">
      <c r="A87" s="244"/>
      <c r="C87" s="5"/>
      <c r="D87" s="6">
        <v>1</v>
      </c>
      <c r="E87" s="6">
        <v>2</v>
      </c>
      <c r="F87" s="6">
        <v>3</v>
      </c>
      <c r="G87" s="6">
        <v>4</v>
      </c>
      <c r="H87" s="6">
        <v>5</v>
      </c>
      <c r="I87" s="6">
        <v>6</v>
      </c>
      <c r="J87" s="6">
        <v>7</v>
      </c>
      <c r="K87" s="6">
        <v>8</v>
      </c>
      <c r="L87" s="7" t="s">
        <v>0</v>
      </c>
      <c r="O87" s="244"/>
    </row>
    <row r="88" spans="1:15" ht="24.75" customHeight="1">
      <c r="A88" s="244"/>
      <c r="C88" s="54" t="s">
        <v>60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1</v>
      </c>
      <c r="L88" s="9">
        <v>1</v>
      </c>
      <c r="O88" s="244"/>
    </row>
    <row r="89" spans="1:15" ht="24.75" customHeight="1" thickBot="1">
      <c r="A89" s="244"/>
      <c r="C89" s="55" t="s">
        <v>742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 t="s">
        <v>714</v>
      </c>
      <c r="L89" s="11">
        <v>2</v>
      </c>
      <c r="O89" s="244"/>
    </row>
    <row r="90" spans="1:15" ht="13.5" customHeight="1">
      <c r="A90" s="244"/>
      <c r="O90" s="244"/>
    </row>
    <row r="91" spans="1:15" ht="13.5" customHeight="1">
      <c r="A91" s="244"/>
      <c r="C91" t="s">
        <v>3</v>
      </c>
      <c r="D91" t="s">
        <v>240</v>
      </c>
      <c r="O91" s="244"/>
    </row>
    <row r="92" spans="1:15" ht="13.5" customHeight="1">
      <c r="A92" s="244"/>
      <c r="C92" t="s">
        <v>2</v>
      </c>
      <c r="D92" t="s">
        <v>743</v>
      </c>
      <c r="O92" s="244"/>
    </row>
    <row r="93" spans="1:15" ht="13.5" customHeight="1">
      <c r="A93" s="244"/>
      <c r="O93" s="244"/>
    </row>
    <row r="94" spans="1:15" ht="13.5" customHeight="1">
      <c r="A94" s="244"/>
      <c r="C94" s="1" t="s">
        <v>4</v>
      </c>
      <c r="D94" s="1" t="s">
        <v>5</v>
      </c>
      <c r="E94" s="1" t="s">
        <v>6</v>
      </c>
      <c r="F94" s="1" t="s">
        <v>7</v>
      </c>
      <c r="G94" s="1" t="s">
        <v>8</v>
      </c>
      <c r="H94" s="1" t="s">
        <v>11</v>
      </c>
      <c r="I94" s="1" t="s">
        <v>9</v>
      </c>
      <c r="J94" s="1" t="s">
        <v>13</v>
      </c>
      <c r="K94" s="1" t="s">
        <v>10</v>
      </c>
      <c r="L94" s="1" t="s">
        <v>12</v>
      </c>
      <c r="M94" s="1" t="s">
        <v>63</v>
      </c>
      <c r="O94" s="244"/>
    </row>
    <row r="95" spans="1:15" ht="13.5" customHeight="1">
      <c r="A95" s="244"/>
      <c r="B95" s="3" t="s">
        <v>706</v>
      </c>
      <c r="C95" s="132" t="s">
        <v>83</v>
      </c>
      <c r="D95" s="133">
        <v>3</v>
      </c>
      <c r="E95" s="133">
        <v>3</v>
      </c>
      <c r="F95" s="133">
        <v>0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O95" s="244"/>
    </row>
    <row r="96" spans="1:15" ht="13.5" customHeight="1">
      <c r="A96" s="244"/>
      <c r="B96" s="3" t="s">
        <v>96</v>
      </c>
      <c r="C96" s="132" t="s">
        <v>207</v>
      </c>
      <c r="D96" s="133">
        <v>3</v>
      </c>
      <c r="E96" s="133">
        <v>3</v>
      </c>
      <c r="F96" s="133">
        <v>0</v>
      </c>
      <c r="G96" s="133">
        <v>0</v>
      </c>
      <c r="H96" s="133">
        <v>0</v>
      </c>
      <c r="I96" s="133">
        <v>0</v>
      </c>
      <c r="J96" s="133">
        <v>1</v>
      </c>
      <c r="K96" s="133">
        <v>0</v>
      </c>
      <c r="L96" s="133">
        <v>2</v>
      </c>
      <c r="M96" s="133">
        <v>0</v>
      </c>
      <c r="O96" s="244"/>
    </row>
    <row r="97" spans="1:15" ht="13.5" customHeight="1">
      <c r="A97" s="244"/>
      <c r="B97" s="3" t="s">
        <v>97</v>
      </c>
      <c r="C97" s="132" t="s">
        <v>346</v>
      </c>
      <c r="D97" s="133">
        <v>3</v>
      </c>
      <c r="E97" s="133">
        <v>3</v>
      </c>
      <c r="F97" s="133">
        <v>1</v>
      </c>
      <c r="G97" s="133">
        <v>0</v>
      </c>
      <c r="H97" s="133">
        <v>0</v>
      </c>
      <c r="I97" s="133">
        <v>0</v>
      </c>
      <c r="J97" s="133">
        <v>0</v>
      </c>
      <c r="K97" s="133">
        <v>1</v>
      </c>
      <c r="L97" s="133">
        <v>0</v>
      </c>
      <c r="M97" s="133">
        <v>0</v>
      </c>
      <c r="O97" s="244"/>
    </row>
    <row r="98" spans="1:15" ht="13.5" customHeight="1">
      <c r="A98" s="244"/>
      <c r="B98" s="3" t="s">
        <v>103</v>
      </c>
      <c r="C98" s="132" t="s">
        <v>86</v>
      </c>
      <c r="D98" s="133">
        <v>3</v>
      </c>
      <c r="E98" s="133">
        <v>3</v>
      </c>
      <c r="F98" s="133">
        <v>0</v>
      </c>
      <c r="G98" s="133">
        <v>0</v>
      </c>
      <c r="H98" s="133">
        <v>0</v>
      </c>
      <c r="I98" s="133">
        <v>0</v>
      </c>
      <c r="J98" s="133">
        <v>2</v>
      </c>
      <c r="K98" s="133">
        <v>0</v>
      </c>
      <c r="L98" s="133">
        <v>0</v>
      </c>
      <c r="M98" s="133">
        <v>0</v>
      </c>
      <c r="O98" s="244"/>
    </row>
    <row r="99" spans="1:15" ht="13.5" customHeight="1">
      <c r="A99" s="244"/>
      <c r="B99" s="3" t="s">
        <v>715</v>
      </c>
      <c r="C99" s="132" t="s">
        <v>116</v>
      </c>
      <c r="D99" s="133">
        <v>3</v>
      </c>
      <c r="E99" s="133">
        <v>3</v>
      </c>
      <c r="F99" s="133">
        <v>0</v>
      </c>
      <c r="G99" s="133">
        <v>0</v>
      </c>
      <c r="H99" s="133">
        <v>0</v>
      </c>
      <c r="I99" s="133">
        <v>0</v>
      </c>
      <c r="J99" s="133">
        <v>1</v>
      </c>
      <c r="K99" s="133">
        <v>0</v>
      </c>
      <c r="L99" s="133">
        <v>0</v>
      </c>
      <c r="M99" s="133">
        <v>0</v>
      </c>
      <c r="O99" s="244"/>
    </row>
    <row r="100" spans="1:15" ht="13.5" customHeight="1">
      <c r="A100" s="244"/>
      <c r="B100" s="3" t="s">
        <v>100</v>
      </c>
      <c r="C100" s="132" t="s">
        <v>118</v>
      </c>
      <c r="D100" s="133">
        <v>3</v>
      </c>
      <c r="E100" s="133">
        <v>3</v>
      </c>
      <c r="F100" s="133">
        <v>0</v>
      </c>
      <c r="G100" s="133">
        <v>0</v>
      </c>
      <c r="H100" s="133">
        <v>0</v>
      </c>
      <c r="I100" s="133">
        <v>0</v>
      </c>
      <c r="J100" s="133">
        <v>1</v>
      </c>
      <c r="K100" s="133">
        <v>0</v>
      </c>
      <c r="L100" s="133">
        <v>0</v>
      </c>
      <c r="M100" s="133">
        <v>0</v>
      </c>
      <c r="O100" s="244"/>
    </row>
    <row r="101" spans="1:15" ht="13.5" customHeight="1">
      <c r="A101" s="244"/>
      <c r="B101" s="3" t="s">
        <v>741</v>
      </c>
      <c r="C101" s="132" t="s">
        <v>91</v>
      </c>
      <c r="D101" s="133">
        <v>3</v>
      </c>
      <c r="E101" s="133">
        <v>3</v>
      </c>
      <c r="F101" s="133">
        <v>1</v>
      </c>
      <c r="G101" s="133">
        <v>0</v>
      </c>
      <c r="H101" s="133">
        <v>1</v>
      </c>
      <c r="I101" s="133">
        <v>0</v>
      </c>
      <c r="J101" s="133">
        <v>0</v>
      </c>
      <c r="K101" s="133">
        <v>0</v>
      </c>
      <c r="L101" s="133">
        <v>0</v>
      </c>
      <c r="M101" s="133">
        <v>0</v>
      </c>
      <c r="O101" s="244"/>
    </row>
    <row r="102" spans="1:15" ht="13.5" customHeight="1">
      <c r="A102" s="244"/>
      <c r="B102" s="3" t="s">
        <v>105</v>
      </c>
      <c r="C102" s="132" t="s">
        <v>738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O102" s="244"/>
    </row>
    <row r="103" spans="1:15" ht="13.5" customHeight="1">
      <c r="A103" s="244"/>
      <c r="B103" s="3" t="s">
        <v>113</v>
      </c>
      <c r="C103" s="132" t="s">
        <v>739</v>
      </c>
      <c r="D103" s="133">
        <v>3</v>
      </c>
      <c r="E103" s="133">
        <v>3</v>
      </c>
      <c r="F103" s="133">
        <v>1</v>
      </c>
      <c r="G103" s="133">
        <v>1</v>
      </c>
      <c r="H103" s="133">
        <v>0</v>
      </c>
      <c r="I103" s="133">
        <v>0</v>
      </c>
      <c r="J103" s="133">
        <v>0</v>
      </c>
      <c r="K103" s="133">
        <v>0</v>
      </c>
      <c r="L103" s="133">
        <v>0</v>
      </c>
      <c r="M103" s="133">
        <v>0</v>
      </c>
      <c r="O103" s="244"/>
    </row>
    <row r="104" spans="1:15" ht="13.5" customHeight="1">
      <c r="A104" s="244"/>
      <c r="B104" s="3" t="s">
        <v>740</v>
      </c>
      <c r="C104" s="132" t="s">
        <v>414</v>
      </c>
      <c r="D104" s="133">
        <v>2</v>
      </c>
      <c r="E104" s="133">
        <v>2</v>
      </c>
      <c r="F104" s="133">
        <v>0</v>
      </c>
      <c r="G104" s="133">
        <v>0</v>
      </c>
      <c r="H104" s="133">
        <v>0</v>
      </c>
      <c r="I104" s="133">
        <v>0</v>
      </c>
      <c r="J104" s="133">
        <v>2</v>
      </c>
      <c r="K104" s="133">
        <v>0</v>
      </c>
      <c r="L104" s="133">
        <v>0</v>
      </c>
      <c r="M104" s="133">
        <v>0</v>
      </c>
      <c r="O104" s="244"/>
    </row>
    <row r="105" spans="1:15" ht="13.5" customHeight="1">
      <c r="A105" s="244"/>
      <c r="B105" s="3"/>
      <c r="C105" s="4"/>
      <c r="O105" s="244"/>
    </row>
    <row r="106" spans="1:15" ht="13.5" customHeight="1">
      <c r="A106" s="244"/>
      <c r="B106" s="3"/>
      <c r="C106" s="1" t="s">
        <v>45</v>
      </c>
      <c r="D106" s="1" t="s">
        <v>48</v>
      </c>
      <c r="E106" s="1" t="s">
        <v>49</v>
      </c>
      <c r="F106" s="1" t="s">
        <v>5</v>
      </c>
      <c r="G106" s="1" t="s">
        <v>7</v>
      </c>
      <c r="H106" s="1" t="s">
        <v>9</v>
      </c>
      <c r="I106" s="1" t="s">
        <v>13</v>
      </c>
      <c r="J106" s="1" t="s">
        <v>46</v>
      </c>
      <c r="K106" s="1" t="s">
        <v>47</v>
      </c>
      <c r="L106" s="1" t="s">
        <v>52</v>
      </c>
      <c r="O106" s="244"/>
    </row>
    <row r="107" spans="1:15" ht="13.5" customHeight="1">
      <c r="A107" s="244"/>
      <c r="B107" s="3"/>
      <c r="C107" s="4" t="s">
        <v>141</v>
      </c>
      <c r="D107" s="133">
        <v>8</v>
      </c>
      <c r="E107" s="133">
        <v>111</v>
      </c>
      <c r="F107" s="133">
        <v>32</v>
      </c>
      <c r="G107" s="133">
        <v>4</v>
      </c>
      <c r="H107" s="133">
        <v>5</v>
      </c>
      <c r="I107" s="133">
        <v>2</v>
      </c>
      <c r="J107" s="133">
        <v>2</v>
      </c>
      <c r="K107" s="133">
        <v>2</v>
      </c>
      <c r="L107" s="133">
        <v>0</v>
      </c>
      <c r="O107" s="244"/>
    </row>
    <row r="108" spans="1:15" ht="13.5" customHeight="1">
      <c r="A108" s="244"/>
      <c r="O108" s="244"/>
    </row>
    <row r="109" spans="1:15" ht="9" customHeight="1" thickBot="1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</row>
    <row r="110" spans="2:22" ht="14.25" thickBot="1">
      <c r="B110" t="s">
        <v>62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241" t="s">
        <v>513</v>
      </c>
      <c r="U110" s="242"/>
      <c r="V110" s="243"/>
    </row>
    <row r="111" spans="2:22" ht="13.5">
      <c r="B111" s="56" t="s">
        <v>14</v>
      </c>
      <c r="C111" s="13" t="s">
        <v>35</v>
      </c>
      <c r="D111" s="13" t="s">
        <v>55</v>
      </c>
      <c r="E111" s="13" t="s">
        <v>5</v>
      </c>
      <c r="F111" s="13" t="s">
        <v>6</v>
      </c>
      <c r="G111" s="13" t="s">
        <v>7</v>
      </c>
      <c r="H111" s="13" t="s">
        <v>8</v>
      </c>
      <c r="I111" s="13" t="s">
        <v>11</v>
      </c>
      <c r="J111" s="13" t="s">
        <v>9</v>
      </c>
      <c r="K111" s="13" t="s">
        <v>13</v>
      </c>
      <c r="L111" s="13" t="s">
        <v>10</v>
      </c>
      <c r="M111" s="27" t="s">
        <v>12</v>
      </c>
      <c r="N111" s="13" t="s">
        <v>63</v>
      </c>
      <c r="O111" s="22"/>
      <c r="P111" s="13" t="s">
        <v>36</v>
      </c>
      <c r="Q111" s="13" t="s">
        <v>39</v>
      </c>
      <c r="R111" s="13" t="s">
        <v>40</v>
      </c>
      <c r="S111" s="14" t="s">
        <v>38</v>
      </c>
      <c r="T111" s="174" t="s">
        <v>6</v>
      </c>
      <c r="U111" s="27" t="s">
        <v>7</v>
      </c>
      <c r="V111" s="28" t="s">
        <v>36</v>
      </c>
    </row>
    <row r="112" spans="2:22" ht="13.5">
      <c r="B112" s="15">
        <v>1</v>
      </c>
      <c r="C112" s="16" t="s">
        <v>15</v>
      </c>
      <c r="D112" s="17">
        <v>1</v>
      </c>
      <c r="E112" s="17">
        <f>D20</f>
        <v>0</v>
      </c>
      <c r="F112" s="17">
        <f aca="true" t="shared" si="0" ref="F112:N112">E20</f>
        <v>0</v>
      </c>
      <c r="G112" s="17">
        <f t="shared" si="0"/>
        <v>0</v>
      </c>
      <c r="H112" s="17">
        <f t="shared" si="0"/>
        <v>0</v>
      </c>
      <c r="I112" s="17">
        <f t="shared" si="0"/>
        <v>0</v>
      </c>
      <c r="J112" s="17">
        <f t="shared" si="0"/>
        <v>0</v>
      </c>
      <c r="K112" s="17">
        <f t="shared" si="0"/>
        <v>0</v>
      </c>
      <c r="L112" s="17">
        <f t="shared" si="0"/>
        <v>0</v>
      </c>
      <c r="M112" s="17">
        <f t="shared" si="0"/>
        <v>0</v>
      </c>
      <c r="N112" s="17">
        <f t="shared" si="0"/>
        <v>0</v>
      </c>
      <c r="O112" s="19"/>
      <c r="P112" s="18">
        <v>0</v>
      </c>
      <c r="Q112" s="17">
        <v>0</v>
      </c>
      <c r="R112" s="17">
        <v>0</v>
      </c>
      <c r="S112" s="17">
        <v>0</v>
      </c>
      <c r="T112" s="102">
        <v>0</v>
      </c>
      <c r="U112" s="96">
        <v>0</v>
      </c>
      <c r="V112" s="29">
        <v>0</v>
      </c>
    </row>
    <row r="113" spans="2:22" ht="13.5">
      <c r="B113" s="15">
        <v>2</v>
      </c>
      <c r="C113" s="16" t="s">
        <v>16</v>
      </c>
      <c r="D113" s="17">
        <v>4</v>
      </c>
      <c r="E113" s="17">
        <f>D50+D24+D104+D79</f>
        <v>7</v>
      </c>
      <c r="F113" s="17">
        <f aca="true" t="shared" si="1" ref="F113:N113">E50+E24+E104+E79</f>
        <v>7</v>
      </c>
      <c r="G113" s="17">
        <f t="shared" si="1"/>
        <v>2</v>
      </c>
      <c r="H113" s="17">
        <f t="shared" si="1"/>
        <v>0</v>
      </c>
      <c r="I113" s="17">
        <f t="shared" si="1"/>
        <v>1</v>
      </c>
      <c r="J113" s="17">
        <f t="shared" si="1"/>
        <v>0</v>
      </c>
      <c r="K113" s="17">
        <f t="shared" si="1"/>
        <v>2</v>
      </c>
      <c r="L113" s="17">
        <f t="shared" si="1"/>
        <v>2</v>
      </c>
      <c r="M113" s="17">
        <f t="shared" si="1"/>
        <v>0</v>
      </c>
      <c r="N113" s="17">
        <f t="shared" si="1"/>
        <v>0</v>
      </c>
      <c r="O113" s="19"/>
      <c r="P113" s="18">
        <f aca="true" t="shared" si="2" ref="P112:P130">G113/F113</f>
        <v>0.2857142857142857</v>
      </c>
      <c r="Q113" s="17">
        <v>0</v>
      </c>
      <c r="R113" s="17">
        <v>0</v>
      </c>
      <c r="S113" s="17">
        <v>1</v>
      </c>
      <c r="T113" s="102">
        <v>2</v>
      </c>
      <c r="U113" s="96">
        <v>0</v>
      </c>
      <c r="V113" s="29">
        <f aca="true" t="shared" si="3" ref="V112:V130">U113/T113</f>
        <v>0</v>
      </c>
    </row>
    <row r="114" spans="2:22" ht="13.5">
      <c r="B114" s="15">
        <v>3</v>
      </c>
      <c r="C114" s="16" t="s">
        <v>31</v>
      </c>
      <c r="D114" s="17">
        <v>1</v>
      </c>
      <c r="E114" s="17">
        <f>D28</f>
        <v>0</v>
      </c>
      <c r="F114" s="17">
        <f aca="true" t="shared" si="4" ref="F114:N114">E28</f>
        <v>0</v>
      </c>
      <c r="G114" s="17">
        <f t="shared" si="4"/>
        <v>0</v>
      </c>
      <c r="H114" s="17">
        <f t="shared" si="4"/>
        <v>0</v>
      </c>
      <c r="I114" s="17">
        <f t="shared" si="4"/>
        <v>0</v>
      </c>
      <c r="J114" s="17">
        <f t="shared" si="4"/>
        <v>0</v>
      </c>
      <c r="K114" s="17">
        <f t="shared" si="4"/>
        <v>0</v>
      </c>
      <c r="L114" s="17">
        <f t="shared" si="4"/>
        <v>0</v>
      </c>
      <c r="M114" s="17">
        <f t="shared" si="4"/>
        <v>0</v>
      </c>
      <c r="N114" s="17">
        <f t="shared" si="4"/>
        <v>0</v>
      </c>
      <c r="O114" s="19"/>
      <c r="P114" s="18">
        <v>0</v>
      </c>
      <c r="Q114" s="17">
        <v>0</v>
      </c>
      <c r="R114" s="17">
        <v>0</v>
      </c>
      <c r="S114" s="17">
        <v>0</v>
      </c>
      <c r="T114" s="102">
        <v>0</v>
      </c>
      <c r="U114" s="96">
        <v>0</v>
      </c>
      <c r="V114" s="29">
        <v>0</v>
      </c>
    </row>
    <row r="115" spans="2:22" ht="13.5">
      <c r="B115" s="15">
        <v>4</v>
      </c>
      <c r="C115" s="16" t="s">
        <v>17</v>
      </c>
      <c r="D115" s="17">
        <v>2</v>
      </c>
      <c r="E115" s="17">
        <f>D23+D77</f>
        <v>2</v>
      </c>
      <c r="F115" s="17">
        <f aca="true" t="shared" si="5" ref="F115:N115">E23+E77</f>
        <v>2</v>
      </c>
      <c r="G115" s="17">
        <f t="shared" si="5"/>
        <v>0</v>
      </c>
      <c r="H115" s="17">
        <f t="shared" si="5"/>
        <v>0</v>
      </c>
      <c r="I115" s="17">
        <f t="shared" si="5"/>
        <v>0</v>
      </c>
      <c r="J115" s="17">
        <f t="shared" si="5"/>
        <v>0</v>
      </c>
      <c r="K115" s="17">
        <f t="shared" si="5"/>
        <v>0</v>
      </c>
      <c r="L115" s="17">
        <f t="shared" si="5"/>
        <v>0</v>
      </c>
      <c r="M115" s="17">
        <f t="shared" si="5"/>
        <v>0</v>
      </c>
      <c r="N115" s="17">
        <f t="shared" si="5"/>
        <v>0</v>
      </c>
      <c r="O115" s="19"/>
      <c r="P115" s="18">
        <f t="shared" si="2"/>
        <v>0</v>
      </c>
      <c r="Q115" s="17">
        <v>0</v>
      </c>
      <c r="R115" s="17">
        <v>0</v>
      </c>
      <c r="S115" s="17">
        <v>0</v>
      </c>
      <c r="T115" s="102">
        <v>0</v>
      </c>
      <c r="U115" s="96">
        <v>0</v>
      </c>
      <c r="V115" s="29">
        <v>0</v>
      </c>
    </row>
    <row r="116" spans="2:22" ht="13.5">
      <c r="B116" s="15">
        <v>5</v>
      </c>
      <c r="C116" s="16" t="s">
        <v>32</v>
      </c>
      <c r="D116" s="17">
        <v>2</v>
      </c>
      <c r="E116" s="17">
        <f>D53+D26</f>
        <v>3</v>
      </c>
      <c r="F116" s="17">
        <f aca="true" t="shared" si="6" ref="F116:N116">E53+E26</f>
        <v>2</v>
      </c>
      <c r="G116" s="17">
        <f t="shared" si="6"/>
        <v>0</v>
      </c>
      <c r="H116" s="17">
        <f t="shared" si="6"/>
        <v>0</v>
      </c>
      <c r="I116" s="17">
        <f t="shared" si="6"/>
        <v>0</v>
      </c>
      <c r="J116" s="17">
        <f t="shared" si="6"/>
        <v>0</v>
      </c>
      <c r="K116" s="17">
        <f t="shared" si="6"/>
        <v>0</v>
      </c>
      <c r="L116" s="17">
        <f t="shared" si="6"/>
        <v>0</v>
      </c>
      <c r="M116" s="17">
        <f t="shared" si="6"/>
        <v>0</v>
      </c>
      <c r="N116" s="17">
        <f t="shared" si="6"/>
        <v>1</v>
      </c>
      <c r="O116" s="19"/>
      <c r="P116" s="18">
        <f t="shared" si="2"/>
        <v>0</v>
      </c>
      <c r="Q116" s="17">
        <v>0</v>
      </c>
      <c r="R116" s="17">
        <v>0</v>
      </c>
      <c r="S116" s="17">
        <v>0</v>
      </c>
      <c r="T116" s="102">
        <v>1</v>
      </c>
      <c r="U116" s="96">
        <v>0</v>
      </c>
      <c r="V116" s="29">
        <f t="shared" si="3"/>
        <v>0</v>
      </c>
    </row>
    <row r="117" spans="2:22" ht="13.5">
      <c r="B117" s="15">
        <v>6</v>
      </c>
      <c r="C117" s="16" t="s">
        <v>77</v>
      </c>
      <c r="D117" s="17">
        <v>1</v>
      </c>
      <c r="E117" s="17">
        <f>D17</f>
        <v>1</v>
      </c>
      <c r="F117" s="17">
        <f aca="true" t="shared" si="7" ref="F117:N117">E17</f>
        <v>1</v>
      </c>
      <c r="G117" s="17">
        <f t="shared" si="7"/>
        <v>0</v>
      </c>
      <c r="H117" s="17">
        <f t="shared" si="7"/>
        <v>0</v>
      </c>
      <c r="I117" s="17">
        <f t="shared" si="7"/>
        <v>0</v>
      </c>
      <c r="J117" s="17">
        <f t="shared" si="7"/>
        <v>0</v>
      </c>
      <c r="K117" s="17">
        <f t="shared" si="7"/>
        <v>0</v>
      </c>
      <c r="L117" s="17">
        <f t="shared" si="7"/>
        <v>0</v>
      </c>
      <c r="M117" s="17">
        <f t="shared" si="7"/>
        <v>0</v>
      </c>
      <c r="N117" s="17">
        <f t="shared" si="7"/>
        <v>0</v>
      </c>
      <c r="O117" s="19"/>
      <c r="P117" s="18">
        <f t="shared" si="2"/>
        <v>0</v>
      </c>
      <c r="Q117" s="17">
        <v>0</v>
      </c>
      <c r="R117" s="17">
        <v>0</v>
      </c>
      <c r="S117" s="17">
        <v>0</v>
      </c>
      <c r="T117" s="102">
        <v>1</v>
      </c>
      <c r="U117" s="96">
        <v>0</v>
      </c>
      <c r="V117" s="29">
        <f t="shared" si="3"/>
        <v>0</v>
      </c>
    </row>
    <row r="118" spans="2:22" ht="13.5">
      <c r="B118" s="15">
        <v>7</v>
      </c>
      <c r="C118" s="16" t="s">
        <v>19</v>
      </c>
      <c r="D118" s="17">
        <v>3</v>
      </c>
      <c r="E118" s="17">
        <f>D49+D27+D75</f>
        <v>5</v>
      </c>
      <c r="F118" s="17">
        <f aca="true" t="shared" si="8" ref="F118:N118">E49+E27+E75</f>
        <v>5</v>
      </c>
      <c r="G118" s="17">
        <f t="shared" si="8"/>
        <v>0</v>
      </c>
      <c r="H118" s="17">
        <f t="shared" si="8"/>
        <v>1</v>
      </c>
      <c r="I118" s="17">
        <f t="shared" si="8"/>
        <v>0</v>
      </c>
      <c r="J118" s="17">
        <f t="shared" si="8"/>
        <v>0</v>
      </c>
      <c r="K118" s="17">
        <f t="shared" si="8"/>
        <v>0</v>
      </c>
      <c r="L118" s="17">
        <f t="shared" si="8"/>
        <v>1</v>
      </c>
      <c r="M118" s="17">
        <f t="shared" si="8"/>
        <v>0</v>
      </c>
      <c r="N118" s="17">
        <f t="shared" si="8"/>
        <v>0</v>
      </c>
      <c r="O118" s="19"/>
      <c r="P118" s="18">
        <f t="shared" si="2"/>
        <v>0</v>
      </c>
      <c r="Q118" s="17">
        <v>0</v>
      </c>
      <c r="R118" s="17">
        <v>0</v>
      </c>
      <c r="S118" s="17">
        <v>0</v>
      </c>
      <c r="T118" s="102">
        <v>3</v>
      </c>
      <c r="U118" s="96">
        <v>0</v>
      </c>
      <c r="V118" s="29">
        <f t="shared" si="3"/>
        <v>0</v>
      </c>
    </row>
    <row r="119" spans="2:22" ht="13.5">
      <c r="B119" s="15">
        <v>8</v>
      </c>
      <c r="C119" s="16" t="s">
        <v>34</v>
      </c>
      <c r="D119" s="17">
        <v>3</v>
      </c>
      <c r="E119" s="17">
        <f>D48+D16+D99</f>
        <v>9</v>
      </c>
      <c r="F119" s="17">
        <f aca="true" t="shared" si="9" ref="F119:N119">E48+E16+E99</f>
        <v>9</v>
      </c>
      <c r="G119" s="17">
        <f t="shared" si="9"/>
        <v>3</v>
      </c>
      <c r="H119" s="17">
        <f t="shared" si="9"/>
        <v>5</v>
      </c>
      <c r="I119" s="17">
        <f t="shared" si="9"/>
        <v>1</v>
      </c>
      <c r="J119" s="17">
        <f t="shared" si="9"/>
        <v>0</v>
      </c>
      <c r="K119" s="17">
        <f t="shared" si="9"/>
        <v>1</v>
      </c>
      <c r="L119" s="17">
        <f t="shared" si="9"/>
        <v>0</v>
      </c>
      <c r="M119" s="17">
        <f t="shared" si="9"/>
        <v>0</v>
      </c>
      <c r="N119" s="17">
        <f t="shared" si="9"/>
        <v>0</v>
      </c>
      <c r="O119" s="19"/>
      <c r="P119" s="18">
        <f t="shared" si="2"/>
        <v>0.3333333333333333</v>
      </c>
      <c r="Q119" s="17">
        <v>0</v>
      </c>
      <c r="R119" s="17">
        <v>0</v>
      </c>
      <c r="S119" s="17">
        <v>3</v>
      </c>
      <c r="T119" s="102">
        <v>3</v>
      </c>
      <c r="U119" s="96">
        <v>2</v>
      </c>
      <c r="V119" s="29">
        <f t="shared" si="3"/>
        <v>0.6666666666666666</v>
      </c>
    </row>
    <row r="120" spans="2:22" ht="13.5">
      <c r="B120" s="15">
        <v>9</v>
      </c>
      <c r="C120" s="16" t="s">
        <v>29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9"/>
      <c r="P120" s="18">
        <v>0</v>
      </c>
      <c r="Q120" s="17">
        <v>0</v>
      </c>
      <c r="R120" s="17">
        <v>0</v>
      </c>
      <c r="S120" s="17">
        <v>0</v>
      </c>
      <c r="T120" s="102">
        <v>0</v>
      </c>
      <c r="U120" s="96">
        <v>0</v>
      </c>
      <c r="V120" s="29">
        <v>0</v>
      </c>
    </row>
    <row r="121" spans="2:22" ht="13.5">
      <c r="B121" s="15">
        <v>10</v>
      </c>
      <c r="C121" s="16" t="s">
        <v>20</v>
      </c>
      <c r="D121" s="17">
        <v>4</v>
      </c>
      <c r="E121" s="17">
        <f>D44+D11+D103+D69</f>
        <v>13</v>
      </c>
      <c r="F121" s="17">
        <f aca="true" t="shared" si="10" ref="F121:N121">E44+E11+E103+E69</f>
        <v>12</v>
      </c>
      <c r="G121" s="17">
        <f t="shared" si="10"/>
        <v>4</v>
      </c>
      <c r="H121" s="17">
        <f t="shared" si="10"/>
        <v>1</v>
      </c>
      <c r="I121" s="17">
        <f t="shared" si="10"/>
        <v>2</v>
      </c>
      <c r="J121" s="17">
        <f t="shared" si="10"/>
        <v>0</v>
      </c>
      <c r="K121" s="17">
        <f t="shared" si="10"/>
        <v>1</v>
      </c>
      <c r="L121" s="17">
        <f t="shared" si="10"/>
        <v>2</v>
      </c>
      <c r="M121" s="17">
        <f t="shared" si="10"/>
        <v>0</v>
      </c>
      <c r="N121" s="17">
        <f t="shared" si="10"/>
        <v>1</v>
      </c>
      <c r="O121" s="19"/>
      <c r="P121" s="18">
        <f t="shared" si="2"/>
        <v>0.3333333333333333</v>
      </c>
      <c r="Q121" s="17">
        <v>0</v>
      </c>
      <c r="R121" s="17">
        <v>0</v>
      </c>
      <c r="S121" s="17">
        <v>1</v>
      </c>
      <c r="T121" s="102">
        <v>2</v>
      </c>
      <c r="U121" s="96">
        <v>0</v>
      </c>
      <c r="V121" s="29">
        <f t="shared" si="3"/>
        <v>0</v>
      </c>
    </row>
    <row r="122" spans="2:22" ht="13.5">
      <c r="B122" s="15">
        <v>12</v>
      </c>
      <c r="C122" s="16" t="s">
        <v>22</v>
      </c>
      <c r="D122" s="17">
        <v>4</v>
      </c>
      <c r="E122" s="17">
        <f>D45+D12+D96+D70</f>
        <v>12</v>
      </c>
      <c r="F122" s="17">
        <f>E45+E12+E96+E70</f>
        <v>11</v>
      </c>
      <c r="G122" s="17">
        <f aca="true" t="shared" si="11" ref="F122:N122">F45+F12+F96+F70</f>
        <v>1</v>
      </c>
      <c r="H122" s="17">
        <f t="shared" si="11"/>
        <v>1</v>
      </c>
      <c r="I122" s="17">
        <f t="shared" si="11"/>
        <v>2</v>
      </c>
      <c r="J122" s="17">
        <f t="shared" si="11"/>
        <v>0</v>
      </c>
      <c r="K122" s="17">
        <f t="shared" si="11"/>
        <v>2</v>
      </c>
      <c r="L122" s="17">
        <f t="shared" si="11"/>
        <v>3</v>
      </c>
      <c r="M122" s="17">
        <f t="shared" si="11"/>
        <v>3</v>
      </c>
      <c r="N122" s="17">
        <f t="shared" si="11"/>
        <v>1</v>
      </c>
      <c r="O122" s="19"/>
      <c r="P122" s="18">
        <f t="shared" si="2"/>
        <v>0.09090909090909091</v>
      </c>
      <c r="Q122" s="17">
        <v>0</v>
      </c>
      <c r="R122" s="17">
        <v>0</v>
      </c>
      <c r="S122" s="17">
        <v>0</v>
      </c>
      <c r="T122" s="102">
        <v>4</v>
      </c>
      <c r="U122" s="96">
        <v>1</v>
      </c>
      <c r="V122" s="29">
        <f>U122/T122</f>
        <v>0.25</v>
      </c>
    </row>
    <row r="123" spans="2:22" ht="13.5">
      <c r="B123" s="15">
        <v>13</v>
      </c>
      <c r="C123" s="16" t="s">
        <v>23</v>
      </c>
      <c r="D123" s="17">
        <v>4</v>
      </c>
      <c r="E123" s="17">
        <f>D46+D14+D97+D71</f>
        <v>13</v>
      </c>
      <c r="F123" s="17">
        <f aca="true" t="shared" si="12" ref="F123:N123">E46+E14+E97+E71</f>
        <v>11</v>
      </c>
      <c r="G123" s="17">
        <f t="shared" si="12"/>
        <v>3</v>
      </c>
      <c r="H123" s="17">
        <f t="shared" si="12"/>
        <v>1</v>
      </c>
      <c r="I123" s="17">
        <f t="shared" si="12"/>
        <v>4</v>
      </c>
      <c r="J123" s="17">
        <f t="shared" si="12"/>
        <v>2</v>
      </c>
      <c r="K123" s="17">
        <f t="shared" si="12"/>
        <v>0</v>
      </c>
      <c r="L123" s="17">
        <f t="shared" si="12"/>
        <v>4</v>
      </c>
      <c r="M123" s="17">
        <f t="shared" si="12"/>
        <v>1</v>
      </c>
      <c r="N123" s="17">
        <f t="shared" si="12"/>
        <v>0</v>
      </c>
      <c r="O123" s="19"/>
      <c r="P123" s="18">
        <f t="shared" si="2"/>
        <v>0.2727272727272727</v>
      </c>
      <c r="Q123" s="17">
        <v>0</v>
      </c>
      <c r="R123" s="17">
        <v>0</v>
      </c>
      <c r="S123" s="17">
        <v>0</v>
      </c>
      <c r="T123" s="102">
        <v>4</v>
      </c>
      <c r="U123" s="96">
        <v>1</v>
      </c>
      <c r="V123" s="29">
        <f t="shared" si="3"/>
        <v>0.25</v>
      </c>
    </row>
    <row r="124" spans="2:22" ht="13.5">
      <c r="B124" s="15">
        <v>14</v>
      </c>
      <c r="C124" s="16" t="s">
        <v>24</v>
      </c>
      <c r="D124" s="17">
        <v>2</v>
      </c>
      <c r="E124" s="17">
        <f>D19+D76</f>
        <v>3</v>
      </c>
      <c r="F124" s="17">
        <f aca="true" t="shared" si="13" ref="F124:N124">E19+E76</f>
        <v>2</v>
      </c>
      <c r="G124" s="17">
        <f t="shared" si="13"/>
        <v>1</v>
      </c>
      <c r="H124" s="17">
        <f t="shared" si="13"/>
        <v>1</v>
      </c>
      <c r="I124" s="17">
        <f t="shared" si="13"/>
        <v>0</v>
      </c>
      <c r="J124" s="17">
        <f t="shared" si="13"/>
        <v>1</v>
      </c>
      <c r="K124" s="17">
        <f t="shared" si="13"/>
        <v>0</v>
      </c>
      <c r="L124" s="17">
        <f t="shared" si="13"/>
        <v>0</v>
      </c>
      <c r="M124" s="17">
        <f t="shared" si="13"/>
        <v>0</v>
      </c>
      <c r="N124" s="17">
        <f t="shared" si="13"/>
        <v>0</v>
      </c>
      <c r="O124" s="19"/>
      <c r="P124" s="18">
        <f t="shared" si="2"/>
        <v>0.5</v>
      </c>
      <c r="Q124" s="17">
        <v>0</v>
      </c>
      <c r="R124" s="17">
        <v>0</v>
      </c>
      <c r="S124" s="17">
        <v>0</v>
      </c>
      <c r="T124" s="102">
        <v>1</v>
      </c>
      <c r="U124" s="96">
        <v>1</v>
      </c>
      <c r="V124" s="29">
        <f t="shared" si="3"/>
        <v>1</v>
      </c>
    </row>
    <row r="125" spans="2:22" ht="13.5">
      <c r="B125" s="15">
        <v>15</v>
      </c>
      <c r="C125" s="16" t="s">
        <v>25</v>
      </c>
      <c r="D125" s="17">
        <v>3</v>
      </c>
      <c r="E125" s="17">
        <f>D22+D73+D95</f>
        <v>6</v>
      </c>
      <c r="F125" s="17">
        <f aca="true" t="shared" si="14" ref="F125:N125">E22+E73+E95</f>
        <v>6</v>
      </c>
      <c r="G125" s="17">
        <f t="shared" si="14"/>
        <v>1</v>
      </c>
      <c r="H125" s="17">
        <f t="shared" si="14"/>
        <v>3</v>
      </c>
      <c r="I125" s="17">
        <f t="shared" si="14"/>
        <v>3</v>
      </c>
      <c r="J125" s="17">
        <f t="shared" si="14"/>
        <v>0</v>
      </c>
      <c r="K125" s="17">
        <f t="shared" si="14"/>
        <v>0</v>
      </c>
      <c r="L125" s="17">
        <f t="shared" si="14"/>
        <v>2</v>
      </c>
      <c r="M125" s="17">
        <f t="shared" si="14"/>
        <v>0</v>
      </c>
      <c r="N125" s="17">
        <f t="shared" si="14"/>
        <v>0</v>
      </c>
      <c r="O125" s="19"/>
      <c r="P125" s="18">
        <f t="shared" si="2"/>
        <v>0.16666666666666666</v>
      </c>
      <c r="Q125" s="17">
        <v>1</v>
      </c>
      <c r="R125" s="17">
        <v>0</v>
      </c>
      <c r="S125" s="17">
        <v>0</v>
      </c>
      <c r="T125" s="102">
        <v>1</v>
      </c>
      <c r="U125" s="96">
        <v>1</v>
      </c>
      <c r="V125" s="29">
        <f t="shared" si="3"/>
        <v>1</v>
      </c>
    </row>
    <row r="126" spans="2:22" ht="13.5">
      <c r="B126" s="15">
        <v>16</v>
      </c>
      <c r="C126" s="16" t="s">
        <v>26</v>
      </c>
      <c r="D126" s="17">
        <v>4</v>
      </c>
      <c r="E126" s="17">
        <f>D47+D15+D98+D72</f>
        <v>13</v>
      </c>
      <c r="F126" s="17">
        <f aca="true" t="shared" si="15" ref="F126:N126">E47+E15+E98+E72</f>
        <v>13</v>
      </c>
      <c r="G126" s="17">
        <f t="shared" si="15"/>
        <v>0</v>
      </c>
      <c r="H126" s="17">
        <f t="shared" si="15"/>
        <v>0</v>
      </c>
      <c r="I126" s="17">
        <f t="shared" si="15"/>
        <v>2</v>
      </c>
      <c r="J126" s="17">
        <f t="shared" si="15"/>
        <v>0</v>
      </c>
      <c r="K126" s="17">
        <f t="shared" si="15"/>
        <v>4</v>
      </c>
      <c r="L126" s="17">
        <f t="shared" si="15"/>
        <v>2</v>
      </c>
      <c r="M126" s="17">
        <f t="shared" si="15"/>
        <v>3</v>
      </c>
      <c r="N126" s="17">
        <f t="shared" si="15"/>
        <v>0</v>
      </c>
      <c r="O126" s="19"/>
      <c r="P126" s="18">
        <f t="shared" si="2"/>
        <v>0</v>
      </c>
      <c r="Q126" s="17">
        <v>0</v>
      </c>
      <c r="R126" s="17">
        <v>0</v>
      </c>
      <c r="S126" s="17">
        <v>0</v>
      </c>
      <c r="T126" s="102">
        <v>6</v>
      </c>
      <c r="U126" s="96">
        <v>0</v>
      </c>
      <c r="V126" s="29">
        <f t="shared" si="3"/>
        <v>0</v>
      </c>
    </row>
    <row r="127" spans="2:22" ht="13.5">
      <c r="B127" s="15">
        <v>17</v>
      </c>
      <c r="C127" s="16" t="s">
        <v>27</v>
      </c>
      <c r="D127" s="17">
        <v>4</v>
      </c>
      <c r="E127" s="17">
        <f>D52+D21+D101+D78</f>
        <v>11</v>
      </c>
      <c r="F127" s="17">
        <f aca="true" t="shared" si="16" ref="F127:N127">E52+E21+E101+E78</f>
        <v>11</v>
      </c>
      <c r="G127" s="17">
        <f t="shared" si="16"/>
        <v>4</v>
      </c>
      <c r="H127" s="17">
        <f t="shared" si="16"/>
        <v>0</v>
      </c>
      <c r="I127" s="17">
        <f t="shared" si="16"/>
        <v>4</v>
      </c>
      <c r="J127" s="17">
        <f t="shared" si="16"/>
        <v>0</v>
      </c>
      <c r="K127" s="17">
        <f t="shared" si="16"/>
        <v>0</v>
      </c>
      <c r="L127" s="17">
        <f t="shared" si="16"/>
        <v>3</v>
      </c>
      <c r="M127" s="17">
        <f t="shared" si="16"/>
        <v>0</v>
      </c>
      <c r="N127" s="17">
        <f t="shared" si="16"/>
        <v>0</v>
      </c>
      <c r="O127" s="19"/>
      <c r="P127" s="18">
        <f t="shared" si="2"/>
        <v>0.36363636363636365</v>
      </c>
      <c r="Q127" s="17">
        <v>0</v>
      </c>
      <c r="R127" s="17">
        <v>0</v>
      </c>
      <c r="S127" s="17">
        <v>1</v>
      </c>
      <c r="T127" s="102">
        <v>1</v>
      </c>
      <c r="U127" s="96">
        <v>0</v>
      </c>
      <c r="V127" s="29">
        <f t="shared" si="3"/>
        <v>0</v>
      </c>
    </row>
    <row r="128" spans="2:22" ht="13.5">
      <c r="B128" s="15">
        <v>18</v>
      </c>
      <c r="C128" s="16" t="s">
        <v>225</v>
      </c>
      <c r="D128" s="17">
        <v>1</v>
      </c>
      <c r="E128" s="17">
        <f>D13</f>
        <v>1</v>
      </c>
      <c r="F128" s="17">
        <f aca="true" t="shared" si="17" ref="F128:N128">E13</f>
        <v>1</v>
      </c>
      <c r="G128" s="17">
        <f t="shared" si="17"/>
        <v>0</v>
      </c>
      <c r="H128" s="17">
        <f t="shared" si="17"/>
        <v>0</v>
      </c>
      <c r="I128" s="17">
        <f t="shared" si="17"/>
        <v>0</v>
      </c>
      <c r="J128" s="17">
        <f t="shared" si="17"/>
        <v>0</v>
      </c>
      <c r="K128" s="17">
        <f t="shared" si="17"/>
        <v>0</v>
      </c>
      <c r="L128" s="17">
        <f t="shared" si="17"/>
        <v>0</v>
      </c>
      <c r="M128" s="17">
        <f t="shared" si="17"/>
        <v>0</v>
      </c>
      <c r="N128" s="17">
        <f t="shared" si="17"/>
        <v>0</v>
      </c>
      <c r="O128" s="19"/>
      <c r="P128" s="18">
        <f t="shared" si="2"/>
        <v>0</v>
      </c>
      <c r="Q128" s="17">
        <v>0</v>
      </c>
      <c r="R128" s="17">
        <v>0</v>
      </c>
      <c r="S128" s="17">
        <v>0</v>
      </c>
      <c r="T128" s="102">
        <v>0</v>
      </c>
      <c r="U128" s="96">
        <v>0</v>
      </c>
      <c r="V128" s="29">
        <v>0</v>
      </c>
    </row>
    <row r="129" spans="2:22" ht="13.5">
      <c r="B129" s="15">
        <v>19</v>
      </c>
      <c r="C129" s="16" t="s">
        <v>28</v>
      </c>
      <c r="D129" s="17">
        <v>4</v>
      </c>
      <c r="E129" s="17">
        <f>D51+D18+D100+D74</f>
        <v>10</v>
      </c>
      <c r="F129" s="17">
        <f aca="true" t="shared" si="18" ref="F129:N129">E51+E18+E100+E74</f>
        <v>10</v>
      </c>
      <c r="G129" s="17">
        <f t="shared" si="18"/>
        <v>1</v>
      </c>
      <c r="H129" s="17">
        <f t="shared" si="18"/>
        <v>0</v>
      </c>
      <c r="I129" s="17">
        <f t="shared" si="18"/>
        <v>1</v>
      </c>
      <c r="J129" s="17">
        <f t="shared" si="18"/>
        <v>0</v>
      </c>
      <c r="K129" s="17">
        <f t="shared" si="18"/>
        <v>1</v>
      </c>
      <c r="L129" s="17">
        <f t="shared" si="18"/>
        <v>0</v>
      </c>
      <c r="M129" s="17">
        <f t="shared" si="18"/>
        <v>0</v>
      </c>
      <c r="N129" s="17">
        <f t="shared" si="18"/>
        <v>0</v>
      </c>
      <c r="O129" s="19"/>
      <c r="P129" s="18">
        <f t="shared" si="2"/>
        <v>0.1</v>
      </c>
      <c r="Q129" s="17">
        <v>0</v>
      </c>
      <c r="R129" s="17">
        <v>0</v>
      </c>
      <c r="S129" s="17">
        <v>0</v>
      </c>
      <c r="T129" s="102">
        <v>4</v>
      </c>
      <c r="U129" s="96">
        <v>0</v>
      </c>
      <c r="V129" s="29">
        <f t="shared" si="3"/>
        <v>0</v>
      </c>
    </row>
    <row r="130" spans="2:22" ht="14.25" thickBot="1">
      <c r="B130" s="59">
        <v>20</v>
      </c>
      <c r="C130" s="57" t="s">
        <v>30</v>
      </c>
      <c r="D130" s="20">
        <v>1</v>
      </c>
      <c r="E130" s="20">
        <f>D25</f>
        <v>1</v>
      </c>
      <c r="F130" s="20">
        <f aca="true" t="shared" si="19" ref="F130:N130">E25</f>
        <v>1</v>
      </c>
      <c r="G130" s="20">
        <f t="shared" si="19"/>
        <v>0</v>
      </c>
      <c r="H130" s="20">
        <f t="shared" si="19"/>
        <v>0</v>
      </c>
      <c r="I130" s="20">
        <f t="shared" si="19"/>
        <v>0</v>
      </c>
      <c r="J130" s="20">
        <f t="shared" si="19"/>
        <v>0</v>
      </c>
      <c r="K130" s="20">
        <f t="shared" si="19"/>
        <v>0</v>
      </c>
      <c r="L130" s="20">
        <f t="shared" si="19"/>
        <v>0</v>
      </c>
      <c r="M130" s="20">
        <f t="shared" si="19"/>
        <v>0</v>
      </c>
      <c r="N130" s="20">
        <f t="shared" si="19"/>
        <v>0</v>
      </c>
      <c r="O130" s="21"/>
      <c r="P130" s="60">
        <f t="shared" si="2"/>
        <v>0</v>
      </c>
      <c r="Q130" s="20">
        <v>0</v>
      </c>
      <c r="R130" s="20">
        <v>0</v>
      </c>
      <c r="S130" s="25">
        <v>0</v>
      </c>
      <c r="T130" s="114">
        <v>0</v>
      </c>
      <c r="U130" s="108">
        <v>0</v>
      </c>
      <c r="V130" s="61">
        <v>0</v>
      </c>
    </row>
    <row r="132" ht="14.25" thickBot="1">
      <c r="B132" t="s">
        <v>51</v>
      </c>
    </row>
    <row r="133" spans="2:19" ht="13.5">
      <c r="B133" s="56" t="s">
        <v>14</v>
      </c>
      <c r="C133" s="13" t="s">
        <v>35</v>
      </c>
      <c r="D133" s="13" t="s">
        <v>55</v>
      </c>
      <c r="E133" s="13" t="s">
        <v>48</v>
      </c>
      <c r="F133" s="13" t="s">
        <v>49</v>
      </c>
      <c r="G133" s="13" t="s">
        <v>5</v>
      </c>
      <c r="H133" s="13" t="s">
        <v>7</v>
      </c>
      <c r="I133" s="13" t="s">
        <v>9</v>
      </c>
      <c r="J133" s="13" t="s">
        <v>13</v>
      </c>
      <c r="K133" s="13" t="s">
        <v>46</v>
      </c>
      <c r="L133" s="13" t="s">
        <v>47</v>
      </c>
      <c r="M133" s="13" t="s">
        <v>52</v>
      </c>
      <c r="N133" s="13"/>
      <c r="O133" s="34"/>
      <c r="P133" s="13" t="s">
        <v>50</v>
      </c>
      <c r="Q133" s="13" t="s">
        <v>53</v>
      </c>
      <c r="R133" s="13" t="s">
        <v>54</v>
      </c>
      <c r="S133" s="14" t="s">
        <v>56</v>
      </c>
    </row>
    <row r="134" spans="2:19" ht="13.5">
      <c r="B134" s="77">
        <v>10</v>
      </c>
      <c r="C134" s="63" t="s">
        <v>20</v>
      </c>
      <c r="D134" s="70">
        <v>1</v>
      </c>
      <c r="E134" s="70">
        <f>D32</f>
        <v>2</v>
      </c>
      <c r="F134" s="70">
        <f aca="true" t="shared" si="20" ref="F134:M134">E32</f>
        <v>28</v>
      </c>
      <c r="G134" s="70">
        <f t="shared" si="20"/>
        <v>8</v>
      </c>
      <c r="H134" s="70">
        <f t="shared" si="20"/>
        <v>0</v>
      </c>
      <c r="I134" s="70">
        <f t="shared" si="20"/>
        <v>2</v>
      </c>
      <c r="J134" s="70">
        <f t="shared" si="20"/>
        <v>2</v>
      </c>
      <c r="K134" s="70">
        <f t="shared" si="20"/>
        <v>0</v>
      </c>
      <c r="L134" s="70">
        <f t="shared" si="20"/>
        <v>0</v>
      </c>
      <c r="M134" s="70">
        <f t="shared" si="20"/>
        <v>0</v>
      </c>
      <c r="N134" s="70"/>
      <c r="O134" s="89"/>
      <c r="P134" s="37">
        <f>L134/E134*7</f>
        <v>0</v>
      </c>
      <c r="Q134" s="70">
        <v>0</v>
      </c>
      <c r="R134" s="70">
        <v>0</v>
      </c>
      <c r="S134" s="71">
        <v>1</v>
      </c>
    </row>
    <row r="135" spans="2:19" ht="14.25" thickBot="1">
      <c r="B135" s="79">
        <v>16</v>
      </c>
      <c r="C135" s="57" t="s">
        <v>26</v>
      </c>
      <c r="D135" s="173">
        <v>2</v>
      </c>
      <c r="E135" s="173">
        <f>D56+D31</f>
        <v>10</v>
      </c>
      <c r="F135" s="173">
        <f aca="true" t="shared" si="21" ref="F135:M135">E56+E31</f>
        <v>115</v>
      </c>
      <c r="G135" s="173">
        <f t="shared" si="21"/>
        <v>32</v>
      </c>
      <c r="H135" s="173">
        <f t="shared" si="21"/>
        <v>1</v>
      </c>
      <c r="I135" s="173">
        <f t="shared" si="21"/>
        <v>2</v>
      </c>
      <c r="J135" s="173">
        <f t="shared" si="21"/>
        <v>5</v>
      </c>
      <c r="K135" s="173">
        <f t="shared" si="21"/>
        <v>0</v>
      </c>
      <c r="L135" s="173">
        <f t="shared" si="21"/>
        <v>0</v>
      </c>
      <c r="M135" s="173">
        <f t="shared" si="21"/>
        <v>0</v>
      </c>
      <c r="N135" s="173"/>
      <c r="O135" s="237"/>
      <c r="P135" s="92">
        <f>L135/E135*7</f>
        <v>0</v>
      </c>
      <c r="Q135" s="238">
        <v>3</v>
      </c>
      <c r="R135" s="238">
        <v>1</v>
      </c>
      <c r="S135" s="239">
        <v>0</v>
      </c>
    </row>
  </sheetData>
  <sheetProtection/>
  <mergeCells count="14">
    <mergeCell ref="O59:O84"/>
    <mergeCell ref="A59:A84"/>
    <mergeCell ref="O86:O108"/>
    <mergeCell ref="A86:A108"/>
    <mergeCell ref="A34:O34"/>
    <mergeCell ref="A1:O1"/>
    <mergeCell ref="A109:O109"/>
    <mergeCell ref="T110:V110"/>
    <mergeCell ref="A58:O58"/>
    <mergeCell ref="O35:O57"/>
    <mergeCell ref="A35:A57"/>
    <mergeCell ref="O2:O33"/>
    <mergeCell ref="A2:A33"/>
    <mergeCell ref="A85:O8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7">
      <selection activeCell="W52" sqref="W52"/>
    </sheetView>
  </sheetViews>
  <sheetFormatPr defaultColWidth="9.00390625" defaultRowHeight="13.5"/>
  <cols>
    <col min="1" max="1" width="1.625" style="0" customWidth="1"/>
    <col min="2" max="2" width="6.62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717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7" t="s">
        <v>0</v>
      </c>
      <c r="J3" s="2"/>
      <c r="K3" s="2"/>
      <c r="L3" s="2"/>
      <c r="O3" s="244"/>
    </row>
    <row r="4" spans="1:15" ht="24.75" customHeight="1">
      <c r="A4" s="244"/>
      <c r="C4" s="54" t="s">
        <v>301</v>
      </c>
      <c r="D4" s="8">
        <v>0</v>
      </c>
      <c r="E4" s="8">
        <v>1</v>
      </c>
      <c r="F4" s="8">
        <v>2</v>
      </c>
      <c r="G4" s="8">
        <v>0</v>
      </c>
      <c r="H4" s="8">
        <v>1</v>
      </c>
      <c r="I4" s="9">
        <v>4</v>
      </c>
      <c r="J4" s="2"/>
      <c r="K4" s="2"/>
      <c r="L4" s="2"/>
      <c r="O4" s="244"/>
    </row>
    <row r="5" spans="1:15" ht="24.75" customHeight="1" thickBot="1">
      <c r="A5" s="244"/>
      <c r="C5" s="55" t="s">
        <v>60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v>0</v>
      </c>
      <c r="J5" s="2"/>
      <c r="K5" s="2"/>
      <c r="L5" s="2"/>
      <c r="O5" s="244"/>
    </row>
    <row r="6" spans="1:15" ht="13.5">
      <c r="A6" s="244"/>
      <c r="O6" s="244"/>
    </row>
    <row r="7" spans="1:15" ht="13.5">
      <c r="A7" s="244"/>
      <c r="C7" t="s">
        <v>536</v>
      </c>
      <c r="D7" t="s">
        <v>718</v>
      </c>
      <c r="O7" s="244"/>
    </row>
    <row r="8" spans="1:15" ht="13.5">
      <c r="A8" s="244"/>
      <c r="O8" s="244"/>
    </row>
    <row r="9" spans="1:15" ht="13.5">
      <c r="A9" s="244"/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11</v>
      </c>
      <c r="I9" s="1" t="s">
        <v>9</v>
      </c>
      <c r="J9" s="1" t="s">
        <v>13</v>
      </c>
      <c r="K9" s="1" t="s">
        <v>10</v>
      </c>
      <c r="L9" s="1" t="s">
        <v>12</v>
      </c>
      <c r="M9" s="1" t="s">
        <v>63</v>
      </c>
      <c r="O9" s="244"/>
    </row>
    <row r="10" spans="1:15" ht="13.5">
      <c r="A10" s="244"/>
      <c r="B10" s="3" t="s">
        <v>105</v>
      </c>
      <c r="C10" s="132" t="s">
        <v>545</v>
      </c>
      <c r="D10" s="133">
        <v>2</v>
      </c>
      <c r="E10" s="133">
        <v>2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"/>
      <c r="O10" s="244"/>
    </row>
    <row r="11" spans="1:15" ht="13.5">
      <c r="A11" s="244"/>
      <c r="B11" s="3" t="s">
        <v>103</v>
      </c>
      <c r="C11" s="132" t="s">
        <v>375</v>
      </c>
      <c r="D11" s="133">
        <v>2</v>
      </c>
      <c r="E11" s="133">
        <v>2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"/>
      <c r="O11" s="244"/>
    </row>
    <row r="12" spans="1:15" ht="13.5">
      <c r="A12" s="244"/>
      <c r="B12" s="3" t="s">
        <v>721</v>
      </c>
      <c r="C12" s="132" t="s">
        <v>169</v>
      </c>
      <c r="D12" s="133">
        <v>2</v>
      </c>
      <c r="E12" s="133">
        <v>2</v>
      </c>
      <c r="F12" s="133">
        <v>0</v>
      </c>
      <c r="G12" s="133">
        <v>0</v>
      </c>
      <c r="H12" s="133">
        <v>0</v>
      </c>
      <c r="I12" s="133">
        <v>0</v>
      </c>
      <c r="J12" s="133">
        <v>2</v>
      </c>
      <c r="K12" s="133">
        <v>0</v>
      </c>
      <c r="L12" s="133">
        <v>1</v>
      </c>
      <c r="M12" s="133">
        <v>0</v>
      </c>
      <c r="O12" s="244"/>
    </row>
    <row r="13" spans="1:15" ht="13.5">
      <c r="A13" s="244"/>
      <c r="B13" s="3" t="s">
        <v>100</v>
      </c>
      <c r="C13" s="132" t="s">
        <v>170</v>
      </c>
      <c r="D13" s="133">
        <v>2</v>
      </c>
      <c r="E13" s="133">
        <v>2</v>
      </c>
      <c r="F13" s="133">
        <v>1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2"/>
      <c r="O13" s="244"/>
    </row>
    <row r="14" spans="1:15" ht="13.5">
      <c r="A14" s="244"/>
      <c r="B14" s="3" t="s">
        <v>722</v>
      </c>
      <c r="C14" s="132" t="s">
        <v>719</v>
      </c>
      <c r="D14" s="133">
        <v>2</v>
      </c>
      <c r="E14" s="133">
        <v>2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3</v>
      </c>
      <c r="M14" s="133">
        <v>0</v>
      </c>
      <c r="N14" s="12"/>
      <c r="O14" s="244"/>
    </row>
    <row r="15" spans="1:15" ht="13.5">
      <c r="A15" s="244"/>
      <c r="B15" s="3" t="s">
        <v>99</v>
      </c>
      <c r="C15" s="132" t="s">
        <v>644</v>
      </c>
      <c r="D15" s="133">
        <v>2</v>
      </c>
      <c r="E15" s="133">
        <v>2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2"/>
      <c r="O15" s="244"/>
    </row>
    <row r="16" spans="1:15" ht="13.5">
      <c r="A16" s="244"/>
      <c r="B16" s="3" t="s">
        <v>104</v>
      </c>
      <c r="C16" s="132" t="s">
        <v>720</v>
      </c>
      <c r="D16" s="133">
        <v>1</v>
      </c>
      <c r="E16" s="133">
        <v>1</v>
      </c>
      <c r="F16" s="133">
        <v>0</v>
      </c>
      <c r="G16" s="133">
        <v>0</v>
      </c>
      <c r="H16" s="133">
        <v>0</v>
      </c>
      <c r="I16" s="133">
        <v>0</v>
      </c>
      <c r="J16" s="133">
        <v>1</v>
      </c>
      <c r="K16" s="133">
        <v>0</v>
      </c>
      <c r="L16" s="133">
        <v>0</v>
      </c>
      <c r="M16" s="133">
        <v>0</v>
      </c>
      <c r="O16" s="244"/>
    </row>
    <row r="17" spans="1:15" ht="13.5">
      <c r="A17" s="244"/>
      <c r="B17" s="3" t="s">
        <v>104</v>
      </c>
      <c r="C17" s="132" t="s">
        <v>512</v>
      </c>
      <c r="D17" s="133">
        <v>1</v>
      </c>
      <c r="E17" s="133">
        <v>1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O17" s="244"/>
    </row>
    <row r="18" spans="1:15" ht="13.5">
      <c r="A18" s="244"/>
      <c r="B18" s="3" t="s">
        <v>102</v>
      </c>
      <c r="C18" s="132" t="s">
        <v>576</v>
      </c>
      <c r="D18" s="133">
        <v>2</v>
      </c>
      <c r="E18" s="133">
        <v>2</v>
      </c>
      <c r="F18" s="133">
        <v>0</v>
      </c>
      <c r="G18" s="133">
        <v>0</v>
      </c>
      <c r="H18" s="133">
        <v>0</v>
      </c>
      <c r="I18" s="133">
        <v>0</v>
      </c>
      <c r="J18" s="133">
        <v>2</v>
      </c>
      <c r="K18" s="133">
        <v>0</v>
      </c>
      <c r="L18" s="133">
        <v>0</v>
      </c>
      <c r="M18" s="133">
        <v>0</v>
      </c>
      <c r="O18" s="244"/>
    </row>
    <row r="19" spans="1:15" ht="13.5">
      <c r="A19" s="244"/>
      <c r="B19" s="3" t="s">
        <v>723</v>
      </c>
      <c r="C19" s="132" t="s">
        <v>391</v>
      </c>
      <c r="D19" s="133">
        <v>1</v>
      </c>
      <c r="E19" s="133">
        <v>1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O19" s="244"/>
    </row>
    <row r="20" spans="1:15" ht="13.5">
      <c r="A20" s="244"/>
      <c r="B20" s="3"/>
      <c r="C20" s="4"/>
      <c r="O20" s="244"/>
    </row>
    <row r="21" spans="1:15" ht="13.5">
      <c r="A21" s="244"/>
      <c r="B21" s="3"/>
      <c r="C21" s="1" t="s">
        <v>45</v>
      </c>
      <c r="D21" s="1" t="s">
        <v>48</v>
      </c>
      <c r="E21" s="1" t="s">
        <v>49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46</v>
      </c>
      <c r="K21" s="1" t="s">
        <v>47</v>
      </c>
      <c r="L21" s="1" t="s">
        <v>52</v>
      </c>
      <c r="O21" s="244"/>
    </row>
    <row r="22" spans="1:15" ht="13.5">
      <c r="A22" s="244"/>
      <c r="B22" s="3"/>
      <c r="C22" s="4" t="s">
        <v>333</v>
      </c>
      <c r="D22" s="133">
        <v>5</v>
      </c>
      <c r="E22" s="133">
        <v>72</v>
      </c>
      <c r="F22" s="133">
        <v>23</v>
      </c>
      <c r="G22" s="133">
        <v>5</v>
      </c>
      <c r="H22" s="133">
        <v>0</v>
      </c>
      <c r="I22" s="133">
        <v>3</v>
      </c>
      <c r="J22" s="133">
        <v>4</v>
      </c>
      <c r="K22" s="133">
        <v>2</v>
      </c>
      <c r="L22" s="133">
        <v>0</v>
      </c>
      <c r="O22" s="244"/>
    </row>
    <row r="23" spans="1:15" ht="13.5">
      <c r="A23" s="244"/>
      <c r="B23" s="3"/>
      <c r="C23" s="4"/>
      <c r="O23" s="244"/>
    </row>
    <row r="24" spans="1:15" ht="13.5">
      <c r="A24" s="244"/>
      <c r="B24" s="3"/>
      <c r="C24" s="4"/>
      <c r="O24" s="244"/>
    </row>
    <row r="25" spans="1:15" ht="9" customHeight="1" thickBo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2:22" ht="14.25" thickBot="1">
      <c r="B26" t="s">
        <v>62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241" t="s">
        <v>513</v>
      </c>
      <c r="U26" s="242"/>
      <c r="V26" s="243"/>
    </row>
    <row r="27" spans="2:22" ht="13.5">
      <c r="B27" s="56" t="s">
        <v>14</v>
      </c>
      <c r="C27" s="13" t="s">
        <v>35</v>
      </c>
      <c r="D27" s="13" t="s">
        <v>55</v>
      </c>
      <c r="E27" s="13" t="s">
        <v>5</v>
      </c>
      <c r="F27" s="13" t="s">
        <v>6</v>
      </c>
      <c r="G27" s="13" t="s">
        <v>7</v>
      </c>
      <c r="H27" s="13" t="s">
        <v>8</v>
      </c>
      <c r="I27" s="13" t="s">
        <v>11</v>
      </c>
      <c r="J27" s="13" t="s">
        <v>9</v>
      </c>
      <c r="K27" s="13" t="s">
        <v>13</v>
      </c>
      <c r="L27" s="13" t="s">
        <v>10</v>
      </c>
      <c r="M27" s="27" t="s">
        <v>12</v>
      </c>
      <c r="N27" s="13" t="s">
        <v>63</v>
      </c>
      <c r="O27" s="22"/>
      <c r="P27" s="13" t="s">
        <v>36</v>
      </c>
      <c r="Q27" s="13" t="s">
        <v>39</v>
      </c>
      <c r="R27" s="13" t="s">
        <v>40</v>
      </c>
      <c r="S27" s="14" t="s">
        <v>38</v>
      </c>
      <c r="T27" s="174" t="s">
        <v>6</v>
      </c>
      <c r="U27" s="27" t="s">
        <v>7</v>
      </c>
      <c r="V27" s="28" t="s">
        <v>36</v>
      </c>
    </row>
    <row r="28" spans="2:22" ht="13.5">
      <c r="B28" s="15">
        <v>1</v>
      </c>
      <c r="C28" s="16" t="s">
        <v>15</v>
      </c>
      <c r="D28" s="17">
        <v>1</v>
      </c>
      <c r="E28" s="17">
        <f>D18</f>
        <v>2</v>
      </c>
      <c r="F28" s="17">
        <f aca="true" t="shared" si="0" ref="F28:N28">E18</f>
        <v>2</v>
      </c>
      <c r="G28" s="17">
        <f t="shared" si="0"/>
        <v>0</v>
      </c>
      <c r="H28" s="17">
        <f t="shared" si="0"/>
        <v>0</v>
      </c>
      <c r="I28" s="17">
        <f t="shared" si="0"/>
        <v>0</v>
      </c>
      <c r="J28" s="17">
        <f t="shared" si="0"/>
        <v>0</v>
      </c>
      <c r="K28" s="17">
        <f t="shared" si="0"/>
        <v>2</v>
      </c>
      <c r="L28" s="17">
        <f t="shared" si="0"/>
        <v>0</v>
      </c>
      <c r="M28" s="17">
        <f t="shared" si="0"/>
        <v>0</v>
      </c>
      <c r="N28" s="17">
        <f t="shared" si="0"/>
        <v>0</v>
      </c>
      <c r="O28" s="19"/>
      <c r="P28" s="18">
        <f>G28/F28</f>
        <v>0</v>
      </c>
      <c r="Q28" s="17">
        <v>0</v>
      </c>
      <c r="R28" s="17">
        <v>0</v>
      </c>
      <c r="S28" s="17">
        <v>0</v>
      </c>
      <c r="T28" s="102">
        <v>0</v>
      </c>
      <c r="U28" s="96">
        <v>0</v>
      </c>
      <c r="V28" s="29">
        <v>0</v>
      </c>
    </row>
    <row r="29" spans="2:22" ht="13.5">
      <c r="B29" s="15">
        <v>2</v>
      </c>
      <c r="C29" s="16" t="s">
        <v>16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9"/>
      <c r="P29" s="18">
        <v>0</v>
      </c>
      <c r="Q29" s="17">
        <v>0</v>
      </c>
      <c r="R29" s="17">
        <v>0</v>
      </c>
      <c r="S29" s="17">
        <v>0</v>
      </c>
      <c r="T29" s="102">
        <v>0</v>
      </c>
      <c r="U29" s="96">
        <v>0</v>
      </c>
      <c r="V29" s="29">
        <v>0</v>
      </c>
    </row>
    <row r="30" spans="2:22" ht="13.5">
      <c r="B30" s="15">
        <v>3</v>
      </c>
      <c r="C30" s="16" t="s">
        <v>31</v>
      </c>
      <c r="D30" s="17">
        <v>1</v>
      </c>
      <c r="E30" s="17">
        <f>D17</f>
        <v>1</v>
      </c>
      <c r="F30" s="17">
        <f aca="true" t="shared" si="1" ref="F30:N30">E17</f>
        <v>1</v>
      </c>
      <c r="G30" s="17">
        <f t="shared" si="1"/>
        <v>0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7">
        <f t="shared" si="1"/>
        <v>0</v>
      </c>
      <c r="O30" s="19"/>
      <c r="P30" s="18">
        <f aca="true" t="shared" si="2" ref="P30:P44">G30/F30</f>
        <v>0</v>
      </c>
      <c r="Q30" s="17">
        <v>0</v>
      </c>
      <c r="R30" s="17">
        <v>0</v>
      </c>
      <c r="S30" s="17">
        <v>0</v>
      </c>
      <c r="T30" s="102">
        <v>0</v>
      </c>
      <c r="U30" s="96">
        <v>0</v>
      </c>
      <c r="V30" s="29">
        <v>0</v>
      </c>
    </row>
    <row r="31" spans="2:22" ht="13.5">
      <c r="B31" s="15">
        <v>4</v>
      </c>
      <c r="C31" s="16" t="s">
        <v>17</v>
      </c>
      <c r="D31" s="17">
        <v>1</v>
      </c>
      <c r="E31" s="17">
        <f>D10</f>
        <v>2</v>
      </c>
      <c r="F31" s="17">
        <f aca="true" t="shared" si="3" ref="F31:N31">E10</f>
        <v>2</v>
      </c>
      <c r="G31" s="17">
        <f t="shared" si="3"/>
        <v>0</v>
      </c>
      <c r="H31" s="17">
        <f t="shared" si="3"/>
        <v>0</v>
      </c>
      <c r="I31" s="17">
        <f t="shared" si="3"/>
        <v>0</v>
      </c>
      <c r="J31" s="17">
        <f t="shared" si="3"/>
        <v>0</v>
      </c>
      <c r="K31" s="17">
        <f t="shared" si="3"/>
        <v>0</v>
      </c>
      <c r="L31" s="17">
        <f t="shared" si="3"/>
        <v>0</v>
      </c>
      <c r="M31" s="17">
        <f t="shared" si="3"/>
        <v>0</v>
      </c>
      <c r="N31" s="17">
        <f t="shared" si="3"/>
        <v>0</v>
      </c>
      <c r="O31" s="19"/>
      <c r="P31" s="18">
        <f t="shared" si="2"/>
        <v>0</v>
      </c>
      <c r="Q31" s="17">
        <v>0</v>
      </c>
      <c r="R31" s="17">
        <v>0</v>
      </c>
      <c r="S31" s="17">
        <v>0</v>
      </c>
      <c r="T31" s="102">
        <v>0</v>
      </c>
      <c r="U31" s="96">
        <v>0</v>
      </c>
      <c r="V31" s="29">
        <v>0</v>
      </c>
    </row>
    <row r="32" spans="2:22" ht="13.5">
      <c r="B32" s="15">
        <v>5</v>
      </c>
      <c r="C32" s="16" t="s">
        <v>32</v>
      </c>
      <c r="D32" s="17">
        <v>1</v>
      </c>
      <c r="E32" s="17">
        <f>D14</f>
        <v>2</v>
      </c>
      <c r="F32" s="17">
        <f aca="true" t="shared" si="4" ref="F32:N32">E14</f>
        <v>2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 t="shared" si="4"/>
        <v>3</v>
      </c>
      <c r="N32" s="17">
        <f t="shared" si="4"/>
        <v>0</v>
      </c>
      <c r="O32" s="19"/>
      <c r="P32" s="18">
        <f t="shared" si="2"/>
        <v>0</v>
      </c>
      <c r="Q32" s="17">
        <v>0</v>
      </c>
      <c r="R32" s="17">
        <v>0</v>
      </c>
      <c r="S32" s="17">
        <v>0</v>
      </c>
      <c r="T32" s="102">
        <v>0</v>
      </c>
      <c r="U32" s="96">
        <v>0</v>
      </c>
      <c r="V32" s="29">
        <v>0</v>
      </c>
    </row>
    <row r="33" spans="2:22" ht="13.5">
      <c r="B33" s="15">
        <v>6</v>
      </c>
      <c r="C33" s="16" t="s">
        <v>77</v>
      </c>
      <c r="D33" s="17">
        <v>1</v>
      </c>
      <c r="E33" s="17">
        <f>D15</f>
        <v>2</v>
      </c>
      <c r="F33" s="17">
        <f aca="true" t="shared" si="5" ref="F33:N33">E15</f>
        <v>2</v>
      </c>
      <c r="G33" s="17">
        <f t="shared" si="5"/>
        <v>0</v>
      </c>
      <c r="H33" s="17">
        <f t="shared" si="5"/>
        <v>0</v>
      </c>
      <c r="I33" s="17">
        <f t="shared" si="5"/>
        <v>0</v>
      </c>
      <c r="J33" s="17">
        <f t="shared" si="5"/>
        <v>0</v>
      </c>
      <c r="K33" s="17">
        <f t="shared" si="5"/>
        <v>0</v>
      </c>
      <c r="L33" s="17">
        <f t="shared" si="5"/>
        <v>0</v>
      </c>
      <c r="M33" s="17">
        <f t="shared" si="5"/>
        <v>0</v>
      </c>
      <c r="N33" s="17">
        <f t="shared" si="5"/>
        <v>0</v>
      </c>
      <c r="O33" s="19"/>
      <c r="P33" s="18">
        <f t="shared" si="2"/>
        <v>0</v>
      </c>
      <c r="Q33" s="17">
        <v>0</v>
      </c>
      <c r="R33" s="17">
        <v>0</v>
      </c>
      <c r="S33" s="17">
        <v>0</v>
      </c>
      <c r="T33" s="102">
        <v>1</v>
      </c>
      <c r="U33" s="96">
        <v>0</v>
      </c>
      <c r="V33" s="29">
        <v>0</v>
      </c>
    </row>
    <row r="34" spans="2:22" ht="13.5">
      <c r="B34" s="15">
        <v>7</v>
      </c>
      <c r="C34" s="16" t="s">
        <v>19</v>
      </c>
      <c r="D34" s="17">
        <v>1</v>
      </c>
      <c r="E34" s="17">
        <f>D13</f>
        <v>2</v>
      </c>
      <c r="F34" s="17">
        <f aca="true" t="shared" si="6" ref="F34:N34">E13</f>
        <v>2</v>
      </c>
      <c r="G34" s="17">
        <f t="shared" si="6"/>
        <v>1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  <c r="O34" s="19"/>
      <c r="P34" s="18">
        <f t="shared" si="2"/>
        <v>0.5</v>
      </c>
      <c r="Q34" s="17">
        <v>0</v>
      </c>
      <c r="R34" s="17">
        <v>0</v>
      </c>
      <c r="S34" s="17">
        <v>0</v>
      </c>
      <c r="T34" s="102">
        <v>0</v>
      </c>
      <c r="U34" s="96">
        <v>0</v>
      </c>
      <c r="V34" s="29">
        <v>0</v>
      </c>
    </row>
    <row r="35" spans="2:22" ht="13.5">
      <c r="B35" s="15">
        <v>8</v>
      </c>
      <c r="C35" s="16" t="s">
        <v>34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9"/>
      <c r="P35" s="18">
        <v>0</v>
      </c>
      <c r="Q35" s="17">
        <v>0</v>
      </c>
      <c r="R35" s="17">
        <v>0</v>
      </c>
      <c r="S35" s="17">
        <v>0</v>
      </c>
      <c r="T35" s="102">
        <v>0</v>
      </c>
      <c r="U35" s="96">
        <v>0</v>
      </c>
      <c r="V35" s="29">
        <v>0</v>
      </c>
    </row>
    <row r="36" spans="2:22" ht="13.5">
      <c r="B36" s="15">
        <v>9</v>
      </c>
      <c r="C36" s="16" t="s">
        <v>29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9"/>
      <c r="P36" s="18">
        <v>0</v>
      </c>
      <c r="Q36" s="17">
        <v>0</v>
      </c>
      <c r="R36" s="17">
        <v>0</v>
      </c>
      <c r="S36" s="17">
        <v>0</v>
      </c>
      <c r="T36" s="102">
        <v>0</v>
      </c>
      <c r="U36" s="96">
        <v>0</v>
      </c>
      <c r="V36" s="29">
        <v>0</v>
      </c>
    </row>
    <row r="37" spans="2:22" ht="13.5">
      <c r="B37" s="15">
        <v>10</v>
      </c>
      <c r="C37" s="16" t="s">
        <v>20</v>
      </c>
      <c r="D37" s="17">
        <v>1</v>
      </c>
      <c r="E37" s="17">
        <f>D11</f>
        <v>2</v>
      </c>
      <c r="F37" s="17">
        <f aca="true" t="shared" si="7" ref="F37:N37">E11</f>
        <v>2</v>
      </c>
      <c r="G37" s="17">
        <f t="shared" si="7"/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9"/>
      <c r="P37" s="18">
        <f t="shared" si="2"/>
        <v>0</v>
      </c>
      <c r="Q37" s="17">
        <v>0</v>
      </c>
      <c r="R37" s="17">
        <v>0</v>
      </c>
      <c r="S37" s="17">
        <v>0</v>
      </c>
      <c r="T37" s="102">
        <v>0</v>
      </c>
      <c r="U37" s="96">
        <v>0</v>
      </c>
      <c r="V37" s="29">
        <v>0</v>
      </c>
    </row>
    <row r="38" spans="2:22" ht="13.5">
      <c r="B38" s="15">
        <v>12</v>
      </c>
      <c r="C38" s="16" t="s">
        <v>22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9"/>
      <c r="P38" s="18">
        <v>0</v>
      </c>
      <c r="Q38" s="17">
        <v>0</v>
      </c>
      <c r="R38" s="17">
        <v>0</v>
      </c>
      <c r="S38" s="17">
        <v>0</v>
      </c>
      <c r="T38" s="102">
        <v>0</v>
      </c>
      <c r="U38" s="96">
        <v>0</v>
      </c>
      <c r="V38" s="29">
        <v>0</v>
      </c>
    </row>
    <row r="39" spans="2:22" ht="13.5">
      <c r="B39" s="15">
        <v>13</v>
      </c>
      <c r="C39" s="16" t="s">
        <v>23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9"/>
      <c r="P39" s="18">
        <v>0</v>
      </c>
      <c r="Q39" s="17">
        <v>0</v>
      </c>
      <c r="R39" s="17">
        <v>0</v>
      </c>
      <c r="S39" s="17">
        <v>0</v>
      </c>
      <c r="T39" s="102">
        <v>0</v>
      </c>
      <c r="U39" s="96">
        <v>0</v>
      </c>
      <c r="V39" s="29">
        <v>0</v>
      </c>
    </row>
    <row r="40" spans="2:22" ht="13.5">
      <c r="B40" s="15">
        <v>14</v>
      </c>
      <c r="C40" s="16" t="s">
        <v>24</v>
      </c>
      <c r="D40" s="17">
        <v>1</v>
      </c>
      <c r="E40" s="17">
        <f>D12</f>
        <v>2</v>
      </c>
      <c r="F40" s="17">
        <f aca="true" t="shared" si="8" ref="F40:N40">E12</f>
        <v>2</v>
      </c>
      <c r="G40" s="17">
        <f t="shared" si="8"/>
        <v>0</v>
      </c>
      <c r="H40" s="17">
        <f t="shared" si="8"/>
        <v>0</v>
      </c>
      <c r="I40" s="17">
        <f t="shared" si="8"/>
        <v>0</v>
      </c>
      <c r="J40" s="17">
        <f t="shared" si="8"/>
        <v>0</v>
      </c>
      <c r="K40" s="17">
        <f t="shared" si="8"/>
        <v>2</v>
      </c>
      <c r="L40" s="17">
        <f t="shared" si="8"/>
        <v>0</v>
      </c>
      <c r="M40" s="17">
        <f t="shared" si="8"/>
        <v>1</v>
      </c>
      <c r="N40" s="17">
        <f t="shared" si="8"/>
        <v>0</v>
      </c>
      <c r="O40" s="19"/>
      <c r="P40" s="18">
        <f t="shared" si="2"/>
        <v>0</v>
      </c>
      <c r="Q40" s="17">
        <v>0</v>
      </c>
      <c r="R40" s="17">
        <v>0</v>
      </c>
      <c r="S40" s="17">
        <v>0</v>
      </c>
      <c r="T40" s="102">
        <v>0</v>
      </c>
      <c r="U40" s="96">
        <v>0</v>
      </c>
      <c r="V40" s="29">
        <v>0</v>
      </c>
    </row>
    <row r="41" spans="2:22" ht="13.5">
      <c r="B41" s="15">
        <v>15</v>
      </c>
      <c r="C41" s="16" t="s">
        <v>25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9"/>
      <c r="P41" s="18">
        <v>0</v>
      </c>
      <c r="Q41" s="17">
        <v>0</v>
      </c>
      <c r="R41" s="17">
        <v>0</v>
      </c>
      <c r="S41" s="17">
        <v>0</v>
      </c>
      <c r="T41" s="102">
        <v>0</v>
      </c>
      <c r="U41" s="96">
        <v>0</v>
      </c>
      <c r="V41" s="29">
        <v>0</v>
      </c>
    </row>
    <row r="42" spans="2:22" ht="13.5">
      <c r="B42" s="15">
        <v>16</v>
      </c>
      <c r="C42" s="16" t="s">
        <v>26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9"/>
      <c r="P42" s="18">
        <v>0</v>
      </c>
      <c r="Q42" s="17">
        <v>0</v>
      </c>
      <c r="R42" s="17">
        <v>0</v>
      </c>
      <c r="S42" s="17">
        <v>0</v>
      </c>
      <c r="T42" s="102">
        <v>0</v>
      </c>
      <c r="U42" s="96">
        <v>0</v>
      </c>
      <c r="V42" s="29">
        <v>0</v>
      </c>
    </row>
    <row r="43" spans="2:22" ht="13.5">
      <c r="B43" s="15">
        <v>17</v>
      </c>
      <c r="C43" s="16" t="s">
        <v>27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9"/>
      <c r="P43" s="18">
        <v>0</v>
      </c>
      <c r="Q43" s="17">
        <v>0</v>
      </c>
      <c r="R43" s="17">
        <v>0</v>
      </c>
      <c r="S43" s="17">
        <v>0</v>
      </c>
      <c r="T43" s="102">
        <v>0</v>
      </c>
      <c r="U43" s="96">
        <v>0</v>
      </c>
      <c r="V43" s="29">
        <v>0</v>
      </c>
    </row>
    <row r="44" spans="2:22" ht="13.5">
      <c r="B44" s="15">
        <v>18</v>
      </c>
      <c r="C44" s="16" t="s">
        <v>225</v>
      </c>
      <c r="D44" s="17">
        <v>1</v>
      </c>
      <c r="E44" s="17">
        <f>D19</f>
        <v>1</v>
      </c>
      <c r="F44" s="17">
        <f aca="true" t="shared" si="9" ref="F44:N44">E19</f>
        <v>1</v>
      </c>
      <c r="G44" s="17">
        <f t="shared" si="9"/>
        <v>0</v>
      </c>
      <c r="H44" s="17">
        <f t="shared" si="9"/>
        <v>0</v>
      </c>
      <c r="I44" s="17">
        <f t="shared" si="9"/>
        <v>0</v>
      </c>
      <c r="J44" s="17">
        <f t="shared" si="9"/>
        <v>0</v>
      </c>
      <c r="K44" s="17">
        <f t="shared" si="9"/>
        <v>0</v>
      </c>
      <c r="L44" s="17">
        <f t="shared" si="9"/>
        <v>0</v>
      </c>
      <c r="M44" s="17">
        <f t="shared" si="9"/>
        <v>0</v>
      </c>
      <c r="N44" s="17">
        <f t="shared" si="9"/>
        <v>0</v>
      </c>
      <c r="O44" s="19"/>
      <c r="P44" s="18">
        <f t="shared" si="2"/>
        <v>0</v>
      </c>
      <c r="Q44" s="17">
        <v>0</v>
      </c>
      <c r="R44" s="17">
        <v>0</v>
      </c>
      <c r="S44" s="17">
        <v>0</v>
      </c>
      <c r="T44" s="102">
        <v>0</v>
      </c>
      <c r="U44" s="96">
        <v>0</v>
      </c>
      <c r="V44" s="29">
        <v>0</v>
      </c>
    </row>
    <row r="45" spans="2:22" ht="13.5">
      <c r="B45" s="15">
        <v>19</v>
      </c>
      <c r="C45" s="16" t="s">
        <v>28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9"/>
      <c r="P45" s="18">
        <v>0</v>
      </c>
      <c r="Q45" s="17">
        <v>0</v>
      </c>
      <c r="R45" s="17">
        <v>0</v>
      </c>
      <c r="S45" s="17">
        <v>0</v>
      </c>
      <c r="T45" s="102">
        <v>0</v>
      </c>
      <c r="U45" s="96">
        <v>0</v>
      </c>
      <c r="V45" s="29">
        <v>0</v>
      </c>
    </row>
    <row r="46" spans="2:22" ht="14.25" thickBot="1">
      <c r="B46" s="59">
        <v>20</v>
      </c>
      <c r="C46" s="57" t="s">
        <v>30</v>
      </c>
      <c r="D46" s="20">
        <v>1</v>
      </c>
      <c r="E46" s="20">
        <f>D16</f>
        <v>1</v>
      </c>
      <c r="F46" s="20">
        <f aca="true" t="shared" si="10" ref="F46:N46">E16</f>
        <v>1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1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1"/>
      <c r="P46" s="60">
        <f>G46/F46</f>
        <v>0</v>
      </c>
      <c r="Q46" s="20">
        <v>0</v>
      </c>
      <c r="R46" s="20">
        <v>0</v>
      </c>
      <c r="S46" s="25">
        <v>0</v>
      </c>
      <c r="T46" s="114">
        <v>1</v>
      </c>
      <c r="U46" s="108">
        <v>0</v>
      </c>
      <c r="V46" s="61">
        <v>0</v>
      </c>
    </row>
    <row r="48" ht="14.25" thickBot="1">
      <c r="B48" t="s">
        <v>51</v>
      </c>
    </row>
    <row r="49" spans="2:19" ht="13.5">
      <c r="B49" s="56" t="s">
        <v>14</v>
      </c>
      <c r="C49" s="13" t="s">
        <v>35</v>
      </c>
      <c r="D49" s="13" t="s">
        <v>55</v>
      </c>
      <c r="E49" s="13" t="s">
        <v>48</v>
      </c>
      <c r="F49" s="13" t="s">
        <v>49</v>
      </c>
      <c r="G49" s="13" t="s">
        <v>5</v>
      </c>
      <c r="H49" s="13" t="s">
        <v>7</v>
      </c>
      <c r="I49" s="13" t="s">
        <v>9</v>
      </c>
      <c r="J49" s="13" t="s">
        <v>13</v>
      </c>
      <c r="K49" s="13" t="s">
        <v>46</v>
      </c>
      <c r="L49" s="13" t="s">
        <v>47</v>
      </c>
      <c r="M49" s="13" t="s">
        <v>52</v>
      </c>
      <c r="N49" s="13"/>
      <c r="O49" s="34"/>
      <c r="P49" s="13" t="s">
        <v>50</v>
      </c>
      <c r="Q49" s="13" t="s">
        <v>53</v>
      </c>
      <c r="R49" s="13" t="s">
        <v>54</v>
      </c>
      <c r="S49" s="14" t="s">
        <v>56</v>
      </c>
    </row>
    <row r="50" spans="2:19" ht="14.25" thickBot="1">
      <c r="B50" s="130">
        <v>10</v>
      </c>
      <c r="C50" s="57" t="s">
        <v>20</v>
      </c>
      <c r="D50" s="235">
        <v>1</v>
      </c>
      <c r="E50" s="235">
        <f>D22</f>
        <v>5</v>
      </c>
      <c r="F50" s="235">
        <f aca="true" t="shared" si="11" ref="F50:M50">E22</f>
        <v>72</v>
      </c>
      <c r="G50" s="235">
        <f t="shared" si="11"/>
        <v>23</v>
      </c>
      <c r="H50" s="235">
        <f t="shared" si="11"/>
        <v>5</v>
      </c>
      <c r="I50" s="235">
        <f t="shared" si="11"/>
        <v>0</v>
      </c>
      <c r="J50" s="235">
        <f t="shared" si="11"/>
        <v>3</v>
      </c>
      <c r="K50" s="235">
        <f t="shared" si="11"/>
        <v>4</v>
      </c>
      <c r="L50" s="235">
        <f t="shared" si="11"/>
        <v>2</v>
      </c>
      <c r="M50" s="235">
        <f t="shared" si="11"/>
        <v>0</v>
      </c>
      <c r="N50" s="235"/>
      <c r="O50" s="171"/>
      <c r="P50" s="41">
        <f>L50/E50*7</f>
        <v>2.8000000000000003</v>
      </c>
      <c r="Q50" s="90">
        <v>0</v>
      </c>
      <c r="R50" s="90">
        <v>1</v>
      </c>
      <c r="S50" s="131">
        <v>0</v>
      </c>
    </row>
  </sheetData>
  <sheetProtection/>
  <mergeCells count="5">
    <mergeCell ref="A1:O1"/>
    <mergeCell ref="A25:O25"/>
    <mergeCell ref="T26:V26"/>
    <mergeCell ref="A2:A24"/>
    <mergeCell ref="O2:O2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Y43"/>
  <sheetViews>
    <sheetView tabSelected="1" zoomScale="85" zoomScaleNormal="85" zoomScalePageLayoutView="0" workbookViewId="0" topLeftCell="A1">
      <selection activeCell="AA22" sqref="AA22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6" max="19" width="5.625" style="0" customWidth="1"/>
    <col min="23" max="24" width="5.625" style="0" customWidth="1"/>
  </cols>
  <sheetData>
    <row r="1" ht="14.25" thickBot="1"/>
    <row r="2" spans="2:25" ht="14.25" thickBot="1">
      <c r="B2" t="s">
        <v>58</v>
      </c>
      <c r="W2" s="241" t="s">
        <v>513</v>
      </c>
      <c r="X2" s="242"/>
      <c r="Y2" s="243"/>
    </row>
    <row r="3" spans="2:25" ht="13.5">
      <c r="B3" s="56" t="s">
        <v>14</v>
      </c>
      <c r="C3" s="13" t="s">
        <v>35</v>
      </c>
      <c r="D3" s="13" t="s">
        <v>55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11</v>
      </c>
      <c r="J3" s="13" t="s">
        <v>9</v>
      </c>
      <c r="K3" s="13" t="s">
        <v>13</v>
      </c>
      <c r="L3" s="13" t="s">
        <v>10</v>
      </c>
      <c r="M3" s="44" t="s">
        <v>12</v>
      </c>
      <c r="N3" s="44" t="s">
        <v>63</v>
      </c>
      <c r="O3" s="13" t="s">
        <v>36</v>
      </c>
      <c r="P3" s="13" t="s">
        <v>39</v>
      </c>
      <c r="Q3" s="13" t="s">
        <v>40</v>
      </c>
      <c r="R3" s="13" t="s">
        <v>38</v>
      </c>
      <c r="S3" s="27" t="s">
        <v>41</v>
      </c>
      <c r="T3" s="27" t="s">
        <v>43</v>
      </c>
      <c r="U3" s="27" t="s">
        <v>42</v>
      </c>
      <c r="V3" s="194" t="s">
        <v>44</v>
      </c>
      <c r="W3" s="174" t="s">
        <v>6</v>
      </c>
      <c r="X3" s="27" t="s">
        <v>7</v>
      </c>
      <c r="Y3" s="28" t="s">
        <v>36</v>
      </c>
    </row>
    <row r="4" spans="2:25" ht="13.5">
      <c r="B4" s="15">
        <v>1</v>
      </c>
      <c r="C4" s="46" t="s">
        <v>15</v>
      </c>
      <c r="D4" s="64">
        <f>'関団連（春）'!D125+'学童（春）'!D53+'新所リーグ（春）'!D153+ガスワン!D52+'所少連（春）'!D102+'関団連（春）中央'!D55+'西武沿線'!D176+'市長杯'!D101+'ガスワン埼玉'!D76+'関東少年野球'!D142+'関東少年野球中央'!D52+'読売ウイナーズカップ'!D52+'新所リーグ（秋）'!D153+'所少連（秋）'!D128+'学童（秋）'!D76+'関団連新人戦'!D26+'武蔵狭山杯'!D112+'中央シニア杯'!D28</f>
        <v>27</v>
      </c>
      <c r="E4" s="64">
        <f>'関団連（春）'!E125+'学童（春）'!E53+'新所リーグ（春）'!E153+ガスワン!E52+'所少連（春）'!E102+'関団連（春）中央'!E55+'西武沿線'!E176+'市長杯'!E101+'ガスワン埼玉'!E76+'関東少年野球'!E142+'関東少年野球中央'!E52+'読売ウイナーズカップ'!E52+'新所リーグ（秋）'!E153+'所少連（秋）'!E128+'学童（秋）'!E76+'関団連新人戦'!E26+'武蔵狭山杯'!E112+'中央シニア杯'!E28</f>
        <v>43</v>
      </c>
      <c r="F4" s="64">
        <f>'関団連（春）'!F125+'学童（春）'!F53+'新所リーグ（春）'!F153+ガスワン!F52+'所少連（春）'!F102+'関団連（春）中央'!F55+'西武沿線'!F176+'市長杯'!F101+'ガスワン埼玉'!F76+'関東少年野球'!F142+'関東少年野球中央'!F52+'読売ウイナーズカップ'!F52+'新所リーグ（秋）'!F153+'所少連（秋）'!F128+'学童（秋）'!F76+'関団連新人戦'!F26+'武蔵狭山杯'!F112+'中央シニア杯'!F28</f>
        <v>37</v>
      </c>
      <c r="G4" s="64">
        <f>'関団連（春）'!G125+'学童（春）'!G53+'新所リーグ（春）'!G153+ガスワン!G52+'所少連（春）'!G102+'関団連（春）中央'!G55+'西武沿線'!G176+'市長杯'!G101+'ガスワン埼玉'!G76+'関東少年野球'!G142+'関東少年野球中央'!G52+'読売ウイナーズカップ'!G52+'新所リーグ（秋）'!G153+'所少連（秋）'!G128+'学童（秋）'!G76+'関団連新人戦'!G26+'武蔵狭山杯'!G112+'中央シニア杯'!G28</f>
        <v>6</v>
      </c>
      <c r="H4" s="64">
        <f>'関団連（春）'!H125+'学童（春）'!H53+'新所リーグ（春）'!H153+ガスワン!H52+'所少連（春）'!H102+'関団連（春）中央'!H55+'西武沿線'!H176+'市長杯'!H101+'ガスワン埼玉'!H76+'関東少年野球'!H142+'関東少年野球中央'!H52+'読売ウイナーズカップ'!H52+'新所リーグ（秋）'!H153+'所少連（秋）'!H128+'学童（秋）'!H76+'関団連新人戦'!H26+'武蔵狭山杯'!H112+'中央シニア杯'!H28</f>
        <v>6</v>
      </c>
      <c r="I4" s="64">
        <f>'関団連（春）'!I125+'学童（春）'!I53+'新所リーグ（春）'!I153+ガスワン!I52+'所少連（春）'!I102+'関団連（春）中央'!I55+'西武沿線'!I176+'市長杯'!I101+'ガスワン埼玉'!I76+'関東少年野球'!I142+'関東少年野球中央'!I52+'読売ウイナーズカップ'!I52+'新所リーグ（秋）'!I153+'所少連（秋）'!I128+'学童（秋）'!I76+'関団連新人戦'!I26+'武蔵狭山杯'!I112+'中央シニア杯'!I28</f>
        <v>7</v>
      </c>
      <c r="J4" s="64">
        <f>'関団連（春）'!J125+'学童（春）'!J53+'新所リーグ（春）'!J153+ガスワン!J52+'所少連（春）'!J102+'関団連（春）中央'!J55+'西武沿線'!J176+'市長杯'!J101+'ガスワン埼玉'!J76+'関東少年野球'!J142+'関東少年野球中央'!J52+'読売ウイナーズカップ'!J52+'新所リーグ（秋）'!J153+'所少連（秋）'!J128+'学童（秋）'!J76+'関団連新人戦'!J26+'武蔵狭山杯'!J112+'中央シニア杯'!J28</f>
        <v>5</v>
      </c>
      <c r="K4" s="64">
        <f>'関団連（春）'!K125+'学童（春）'!K53+'新所リーグ（春）'!K153+ガスワン!K52+'所少連（春）'!K102+'関団連（春）中央'!K55+'西武沿線'!K176+'市長杯'!K101+'ガスワン埼玉'!K76+'関東少年野球'!K142+'関東少年野球中央'!K52+'読売ウイナーズカップ'!K52+'新所リーグ（秋）'!K153+'所少連（秋）'!K128+'学童（秋）'!K76+'関団連新人戦'!K26+'武蔵狭山杯'!K112+'中央シニア杯'!K28</f>
        <v>9</v>
      </c>
      <c r="L4" s="64">
        <f>'関団連（春）'!L125+'学童（春）'!L53+'新所リーグ（春）'!L153+ガスワン!L52+'所少連（春）'!L102+'関団連（春）中央'!L55+'西武沿線'!L176+'市長杯'!L101+'ガスワン埼玉'!L76+'関東少年野球'!L142+'関東少年野球中央'!L52+'読売ウイナーズカップ'!L52+'新所リーグ（秋）'!L153+'所少連（秋）'!L128+'学童（秋）'!L76+'関団連新人戦'!L26+'武蔵狭山杯'!L112+'中央シニア杯'!L28</f>
        <v>5</v>
      </c>
      <c r="M4" s="64">
        <f>'関団連（春）'!M125+'学童（春）'!M53+'新所リーグ（春）'!M153+ガスワン!M52+'所少連（春）'!M102+'関団連（春）中央'!M55+'西武沿線'!M176+'市長杯'!M101+'ガスワン埼玉'!M76+'関東少年野球'!M142+'関東少年野球中央'!M52+'読売ウイナーズカップ'!M52+'新所リーグ（秋）'!M153+'所少連（秋）'!M128+'学童（秋）'!M76+'関団連新人戦'!M26+'武蔵狭山杯'!M112+'中央シニア杯'!M28</f>
        <v>3</v>
      </c>
      <c r="N4" s="64">
        <f>'関団連（春）'!N125+'学童（春）'!N53+'新所リーグ（春）'!N153+ガスワン!N52+'所少連（春）'!N102+'関団連（春）中央'!N55+'西武沿線'!N176+'市長杯'!N101+'ガスワン埼玉'!N76+'関東少年野球'!N142+'関東少年野球中央'!N52+'読売ウイナーズカップ'!N52+'新所リーグ（秋）'!N153+'所少連（秋）'!N128+'学童（秋）'!N76+'関団連新人戦'!N26+'武蔵狭山杯'!N112+'中央シニア杯'!N28</f>
        <v>1</v>
      </c>
      <c r="O4" s="18">
        <f aca="true" t="shared" si="0" ref="O4:O27">G4/F4</f>
        <v>0.16216216216216217</v>
      </c>
      <c r="P4" s="17">
        <f>'関団連（春）'!Q125+'学童（春）'!Q53+'新所リーグ（春）'!R153+ガスワン!Q52+'所少連（春）'!Q102+'関団連（春）中央'!Q55+'西武沿線'!Q176+'市長杯'!Q101+'ガスワン埼玉'!Q76+'関東少年野球'!Q142+'関東少年野球中央'!Q52+'読売ウイナーズカップ'!Q52+'新所リーグ（秋）'!R153+'所少連（秋）'!Q128+'学童（秋）'!Q76+'関団連新人戦'!Q26+'武蔵狭山杯'!Q112+'中央シニア杯'!Q28</f>
        <v>0</v>
      </c>
      <c r="Q4" s="17">
        <f>'関団連（春）'!R125+'学童（春）'!R53+'新所リーグ（春）'!S153+ガスワン!R52+'所少連（春）'!R102+'関団連（春）中央'!R55+'西武沿線'!R176+'市長杯'!R101+'ガスワン埼玉'!R76+'関東少年野球'!R142+'関東少年野球中央'!R52+'読売ウイナーズカップ'!R52+'新所リーグ（秋）'!S153+'所少連（秋）'!R128+'学童（秋）'!R76+'関団連新人戦'!R26+'武蔵狭山杯'!R112+'中央シニア杯'!R28</f>
        <v>0</v>
      </c>
      <c r="R4" s="17">
        <f>'関団連（春）'!S125+'学童（春）'!S53+'新所リーグ（春）'!T153+ガスワン!S52+'所少連（春）'!S102+'関団連（春）中央'!S55+'西武沿線'!S176+'市長杯'!S101+'ガスワン埼玉'!S76+'関東少年野球'!S142+'関東少年野球中央'!S52+'読売ウイナーズカップ'!S52+'新所リーグ（秋）'!T153+'所少連（秋）'!S128+'学童（秋）'!S76+'関団連新人戦'!S26+'武蔵狭山杯'!S112+'中央シニア杯'!S28</f>
        <v>1</v>
      </c>
      <c r="S4" s="17">
        <f aca="true" t="shared" si="1" ref="S4:S24">G4+R4+Q4*2+P4*3</f>
        <v>7</v>
      </c>
      <c r="T4" s="18">
        <f aca="true" t="shared" si="2" ref="T4:T21">S4/F4</f>
        <v>0.1891891891891892</v>
      </c>
      <c r="U4" s="18">
        <f aca="true" t="shared" si="3" ref="U4:U22">(G4+J4)/(F4+J4)</f>
        <v>0.2619047619047619</v>
      </c>
      <c r="V4" s="195">
        <f aca="true" t="shared" si="4" ref="V4:V22">T4+U4</f>
        <v>0.4510939510939511</v>
      </c>
      <c r="W4" s="15">
        <f>'関団連（春）'!T125+'学童（春）'!T53+'新所リーグ（春）'!U153+ガスワン!T52+'所少連（春）'!T102+'関団連（春）中央'!T55+'西武沿線'!T176+'市長杯'!T101+'ガスワン埼玉'!T76+'関東少年野球'!T142+'関東少年野球中央'!T52+'読売ウイナーズカップ'!T52+'新所リーグ（秋）'!U153+'所少連（秋）'!T128+'学童（秋）'!T76+'関団連新人戦'!T26+'武蔵狭山杯'!T112+'中央シニア杯'!T28</f>
        <v>15</v>
      </c>
      <c r="X4" s="17">
        <f>'関団連（春）'!U125+'学童（春）'!U53+'新所リーグ（春）'!V153+ガスワン!U52+'所少連（春）'!U102+'関団連（春）中央'!U55+'西武沿線'!U176+'市長杯'!U101+'ガスワン埼玉'!U76+'関東少年野球'!U142+'関東少年野球中央'!U52+'読売ウイナーズカップ'!U52+'新所リーグ（秋）'!V153+'所少連（秋）'!U128+'学童（秋）'!U76+'関団連新人戦'!U26+'武蔵狭山杯'!U112+'中央シニア杯'!U28</f>
        <v>4</v>
      </c>
      <c r="Y4" s="29">
        <f aca="true" t="shared" si="5" ref="Y4:Y22">X4/W4</f>
        <v>0.26666666666666666</v>
      </c>
    </row>
    <row r="5" spans="2:25" ht="13.5">
      <c r="B5" s="15">
        <v>2</v>
      </c>
      <c r="C5" s="46" t="s">
        <v>16</v>
      </c>
      <c r="D5" s="64">
        <f>'関団連（春）'!D126+'学童（春）'!D54+'新所リーグ（春）'!D154+ガスワン!D53+'所少連（春）'!D103+'関団連（春）中央'!D56+'西武沿線'!D177+'市長杯'!D102+'ガスワン埼玉'!D77+'関東少年野球'!D143+'関東少年野球中央'!D53+'読売ウイナーズカップ'!D53+'新所リーグ（秋）'!D154+'所少連（秋）'!D129+'学童（秋）'!D77+'関団連新人戦'!D27+'武蔵狭山杯'!D113+'中央シニア杯'!D29</f>
        <v>52</v>
      </c>
      <c r="E5" s="64">
        <f>'関団連（春）'!E126+'学童（春）'!E54+'新所リーグ（春）'!E154+ガスワン!E53+'所少連（春）'!E103+'関団連（春）中央'!E56+'西武沿線'!E177+'市長杯'!E102+'ガスワン埼玉'!E77+'関東少年野球'!E143+'関東少年野球中央'!E53+'読売ウイナーズカップ'!E53+'新所リーグ（秋）'!E154+'所少連（秋）'!E129+'学童（秋）'!E77+'関団連新人戦'!E27+'武蔵狭山杯'!E113+'中央シニア杯'!E29</f>
        <v>119</v>
      </c>
      <c r="F5" s="64">
        <f>'関団連（春）'!F126+'学童（春）'!F54+'新所リーグ（春）'!F154+ガスワン!F53+'所少連（春）'!F103+'関団連（春）中央'!F56+'西武沿線'!F177+'市長杯'!F102+'ガスワン埼玉'!F77+'関東少年野球'!F143+'関東少年野球中央'!F53+'読売ウイナーズカップ'!F53+'新所リーグ（秋）'!F154+'所少連（秋）'!F129+'学童（秋）'!F77+'関団連新人戦'!F27+'武蔵狭山杯'!F113+'中央シニア杯'!F29</f>
        <v>97</v>
      </c>
      <c r="G5" s="64">
        <f>'関団連（春）'!G126+'学童（春）'!G54+'新所リーグ（春）'!G154+ガスワン!G53+'所少連（春）'!G103+'関団連（春）中央'!G56+'西武沿線'!G177+'市長杯'!G102+'ガスワン埼玉'!G77+'関東少年野球'!G143+'関東少年野球中央'!G53+'読売ウイナーズカップ'!G53+'新所リーグ（秋）'!G154+'所少連（秋）'!G129+'学童（秋）'!G77+'関団連新人戦'!G27+'武蔵狭山杯'!G113+'中央シニア杯'!G29</f>
        <v>23</v>
      </c>
      <c r="H5" s="64">
        <f>'関団連（春）'!H126+'学童（春）'!H54+'新所リーグ（春）'!H154+ガスワン!H53+'所少連（春）'!H103+'関団連（春）中央'!H56+'西武沿線'!H177+'市長杯'!H102+'ガスワン埼玉'!H77+'関東少年野球'!H143+'関東少年野球中央'!H53+'読売ウイナーズカップ'!H53+'新所リーグ（秋）'!H154+'所少連（秋）'!H129+'学童（秋）'!H77+'関団連新人戦'!H27+'武蔵狭山杯'!H113+'中央シニア杯'!H29</f>
        <v>11</v>
      </c>
      <c r="I5" s="64">
        <f>'関団連（春）'!I126+'学童（春）'!I54+'新所リーグ（春）'!I154+ガスワン!I53+'所少連（春）'!I103+'関団連（春）中央'!I56+'西武沿線'!I177+'市長杯'!I102+'ガスワン埼玉'!I77+'関東少年野球'!I143+'関東少年野球中央'!I53+'読売ウイナーズカップ'!I53+'新所リーグ（秋）'!I154+'所少連（秋）'!I129+'学童（秋）'!I77+'関団連新人戦'!I27+'武蔵狭山杯'!I113+'中央シニア杯'!I29</f>
        <v>19</v>
      </c>
      <c r="J5" s="64">
        <f>'関団連（春）'!J126+'学童（春）'!J54+'新所リーグ（春）'!J154+ガスワン!J53+'所少連（春）'!J103+'関団連（春）中央'!J56+'西武沿線'!J177+'市長杯'!J102+'ガスワン埼玉'!J77+'関東少年野球'!J143+'関東少年野球中央'!J53+'読売ウイナーズカップ'!J53+'新所リーグ（秋）'!J154+'所少連（秋）'!J129+'学童（秋）'!J77+'関団連新人戦'!J27+'武蔵狭山杯'!J113+'中央シニア杯'!J29</f>
        <v>15</v>
      </c>
      <c r="K5" s="64">
        <f>'関団連（春）'!K126+'学童（春）'!K54+'新所リーグ（春）'!K154+ガスワン!K53+'所少連（春）'!K103+'関団連（春）中央'!K56+'西武沿線'!K177+'市長杯'!K102+'ガスワン埼玉'!K77+'関東少年野球'!K143+'関東少年野球中央'!K53+'読売ウイナーズカップ'!K53+'新所リーグ（秋）'!K154+'所少連（秋）'!K129+'学童（秋）'!K77+'関団連新人戦'!K27+'武蔵狭山杯'!K113+'中央シニア杯'!K29</f>
        <v>11</v>
      </c>
      <c r="L5" s="64">
        <f>'関団連（春）'!L126+'学童（春）'!L54+'新所リーグ（春）'!L154+ガスワン!L53+'所少連（春）'!L103+'関団連（春）中央'!L56+'西武沿線'!L177+'市長杯'!L102+'ガスワン埼玉'!L77+'関東少年野球'!L143+'関東少年野球中央'!L53+'読売ウイナーズカップ'!L53+'新所リーグ（秋）'!L154+'所少連（秋）'!L129+'学童（秋）'!L77+'関団連新人戦'!L27+'武蔵狭山杯'!L113+'中央シニア杯'!L29</f>
        <v>13</v>
      </c>
      <c r="M5" s="64">
        <f>'関団連（春）'!M126+'学童（春）'!M54+'新所リーグ（春）'!M154+ガスワン!M53+'所少連（春）'!M103+'関団連（春）中央'!M56+'西武沿線'!M177+'市長杯'!M102+'ガスワン埼玉'!M77+'関東少年野球'!M143+'関東少年野球中央'!M53+'読売ウイナーズカップ'!M53+'新所リーグ（秋）'!M154+'所少連（秋）'!M129+'学童（秋）'!M77+'関団連新人戦'!M27+'武蔵狭山杯'!M113+'中央シニア杯'!M29</f>
        <v>9</v>
      </c>
      <c r="N5" s="64">
        <f>'関団連（春）'!N126+'学童（春）'!N54+'新所リーグ（春）'!N154+ガスワン!N53+'所少連（春）'!N103+'関団連（春）中央'!N56+'西武沿線'!N177+'市長杯'!N102+'ガスワン埼玉'!N77+'関東少年野球'!N143+'関東少年野球中央'!N53+'読売ウイナーズカップ'!N53+'新所リーグ（秋）'!N154+'所少連（秋）'!N129+'学童（秋）'!N77+'関団連新人戦'!N27+'武蔵狭山杯'!N113+'中央シニア杯'!N29</f>
        <v>7</v>
      </c>
      <c r="O5" s="18">
        <f t="shared" si="0"/>
        <v>0.23711340206185566</v>
      </c>
      <c r="P5" s="17">
        <f>'関団連（春）'!Q126+'学童（春）'!Q54+'新所リーグ（春）'!R154+ガスワン!Q53+'所少連（春）'!Q103+'関団連（春）中央'!Q56+'西武沿線'!Q177+'市長杯'!Q102+'ガスワン埼玉'!Q77+'関東少年野球'!Q143+'関東少年野球中央'!Q53+'読売ウイナーズカップ'!Q53+'新所リーグ（秋）'!R154+'所少連（秋）'!Q129+'学童（秋）'!Q77+'関団連新人戦'!Q27+'武蔵狭山杯'!Q113+'中央シニア杯'!Q29</f>
        <v>0</v>
      </c>
      <c r="Q5" s="17">
        <f>'関団連（春）'!R126+'学童（春）'!R54+'新所リーグ（春）'!S154+ガスワン!R53+'所少連（春）'!R103+'関団連（春）中央'!R56+'西武沿線'!R177+'市長杯'!R102+'ガスワン埼玉'!R77+'関東少年野球'!R143+'関東少年野球中央'!R53+'読売ウイナーズカップ'!R53+'新所リーグ（秋）'!S154+'所少連（秋）'!R129+'学童（秋）'!R77+'関団連新人戦'!R27+'武蔵狭山杯'!R113+'中央シニア杯'!R29</f>
        <v>0</v>
      </c>
      <c r="R5" s="17">
        <f>'関団連（春）'!S126+'学童（春）'!S54+'新所リーグ（春）'!T154+ガスワン!S53+'所少連（春）'!S103+'関団連（春）中央'!S56+'西武沿線'!S177+'市長杯'!S102+'ガスワン埼玉'!S77+'関東少年野球'!S143+'関東少年野球中央'!S53+'読売ウイナーズカップ'!S53+'新所リーグ（秋）'!T154+'所少連（秋）'!S129+'学童（秋）'!S77+'関団連新人戦'!S27+'武蔵狭山杯'!S113+'中央シニア杯'!S29</f>
        <v>3</v>
      </c>
      <c r="S5" s="17">
        <f t="shared" si="1"/>
        <v>26</v>
      </c>
      <c r="T5" s="18">
        <f t="shared" si="2"/>
        <v>0.26804123711340205</v>
      </c>
      <c r="U5" s="18">
        <f t="shared" si="3"/>
        <v>0.3392857142857143</v>
      </c>
      <c r="V5" s="195">
        <f t="shared" si="4"/>
        <v>0.6073269513991164</v>
      </c>
      <c r="W5" s="15">
        <f>'関団連（春）'!T126+'学童（春）'!T54+'新所リーグ（春）'!U154+ガスワン!T53+'所少連（春）'!T103+'関団連（春）中央'!T56+'西武沿線'!T177+'市長杯'!T102+'ガスワン埼玉'!T77+'関東少年野球'!T143+'関東少年野球中央'!T53+'読売ウイナーズカップ'!T53+'新所リーグ（秋）'!U154+'所少連（秋）'!T129+'学童（秋）'!T77+'関団連新人戦'!T27+'武蔵狭山杯'!T113+'中央シニア杯'!T29</f>
        <v>45</v>
      </c>
      <c r="X5" s="17">
        <f>'関団連（春）'!U126+'学童（春）'!U54+'新所リーグ（春）'!V154+ガスワン!U53+'所少連（春）'!U103+'関団連（春）中央'!U56+'西武沿線'!U177+'市長杯'!U102+'ガスワン埼玉'!U77+'関東少年野球'!U143+'関東少年野球中央'!U53+'読売ウイナーズカップ'!U53+'新所リーグ（秋）'!V154+'所少連（秋）'!U129+'学童（秋）'!U77+'関団連新人戦'!U27+'武蔵狭山杯'!U113+'中央シニア杯'!U29</f>
        <v>12</v>
      </c>
      <c r="Y5" s="29">
        <f t="shared" si="5"/>
        <v>0.26666666666666666</v>
      </c>
    </row>
    <row r="6" spans="2:25" ht="13.5">
      <c r="B6" s="15">
        <v>3</v>
      </c>
      <c r="C6" s="46" t="s">
        <v>31</v>
      </c>
      <c r="D6" s="64">
        <f>'関団連（春）'!D127+'学童（春）'!D55+'新所リーグ（春）'!D155+ガスワン!D54+'所少連（春）'!D104+'関団連（春）中央'!D57+'西武沿線'!D178+'市長杯'!D103+'ガスワン埼玉'!D78+'関東少年野球'!D144+'関東少年野球中央'!D54+'読売ウイナーズカップ'!D54+'新所リーグ（秋）'!D155+'所少連（秋）'!D130+'学童（秋）'!D78+'関団連新人戦'!D28+'武蔵狭山杯'!D114+'中央シニア杯'!D30</f>
        <v>20</v>
      </c>
      <c r="E6" s="64">
        <f>'関団連（春）'!E127+'学童（春）'!E55+'新所リーグ（春）'!E155+ガスワン!E54+'所少連（春）'!E104+'関団連（春）中央'!E57+'西武沿線'!E178+'市長杯'!E103+'ガスワン埼玉'!E78+'関東少年野球'!E144+'関東少年野球中央'!E54+'読売ウイナーズカップ'!E54+'新所リーグ（秋）'!E155+'所少連（秋）'!E130+'学童（秋）'!E78+'関団連新人戦'!E28+'武蔵狭山杯'!E114+'中央シニア杯'!E30</f>
        <v>31</v>
      </c>
      <c r="F6" s="64">
        <f>'関団連（春）'!F127+'学童（春）'!F55+'新所リーグ（春）'!F155+ガスワン!F54+'所少連（春）'!F104+'関団連（春）中央'!F57+'西武沿線'!F178+'市長杯'!F103+'ガスワン埼玉'!F78+'関東少年野球'!F144+'関東少年野球中央'!F54+'読売ウイナーズカップ'!F54+'新所リーグ（秋）'!F155+'所少連（秋）'!F130+'学童（秋）'!F78+'関団連新人戦'!F28+'武蔵狭山杯'!F114+'中央シニア杯'!F30</f>
        <v>28</v>
      </c>
      <c r="G6" s="64">
        <f>'関団連（春）'!G127+'学童（春）'!G55+'新所リーグ（春）'!G155+ガスワン!G54+'所少連（春）'!G104+'関団連（春）中央'!G57+'西武沿線'!G178+'市長杯'!G103+'ガスワン埼玉'!G78+'関東少年野球'!G144+'関東少年野球中央'!G54+'読売ウイナーズカップ'!G54+'新所リーグ（秋）'!G155+'所少連（秋）'!G130+'学童（秋）'!G78+'関団連新人戦'!G28+'武蔵狭山杯'!G114+'中央シニア杯'!G30</f>
        <v>3</v>
      </c>
      <c r="H6" s="64">
        <f>'関団連（春）'!H127+'学童（春）'!H55+'新所リーグ（春）'!H155+ガスワン!H54+'所少連（春）'!H104+'関団連（春）中央'!H57+'西武沿線'!H178+'市長杯'!H103+'ガスワン埼玉'!H78+'関東少年野球'!H144+'関東少年野球中央'!H54+'読売ウイナーズカップ'!H54+'新所リーグ（秋）'!H155+'所少連（秋）'!H130+'学童（秋）'!H78+'関団連新人戦'!H28+'武蔵狭山杯'!H114+'中央シニア杯'!H30</f>
        <v>4</v>
      </c>
      <c r="I6" s="64">
        <f>'関団連（春）'!I127+'学童（春）'!I55+'新所リーグ（春）'!I155+ガスワン!I54+'所少連（春）'!I104+'関団連（春）中央'!I57+'西武沿線'!I178+'市長杯'!I103+'ガスワン埼玉'!I78+'関東少年野球'!I144+'関東少年野球中央'!I54+'読売ウイナーズカップ'!I54+'新所リーグ（秋）'!I155+'所少連（秋）'!I130+'学童（秋）'!I78+'関団連新人戦'!I28+'武蔵狭山杯'!I114+'中央シニア杯'!I30</f>
        <v>2</v>
      </c>
      <c r="J6" s="64">
        <f>'関団連（春）'!J127+'学童（春）'!J55+'新所リーグ（春）'!J155+ガスワン!J54+'所少連（春）'!J104+'関団連（春）中央'!J57+'西武沿線'!J178+'市長杯'!J103+'ガスワン埼玉'!J78+'関東少年野球'!J144+'関東少年野球中央'!J54+'読売ウイナーズカップ'!J54+'新所リーグ（秋）'!J155+'所少連（秋）'!J130+'学童（秋）'!J78+'関団連新人戦'!J28+'武蔵狭山杯'!J114+'中央シニア杯'!J30</f>
        <v>3</v>
      </c>
      <c r="K6" s="64">
        <f>'関団連（春）'!K127+'学童（春）'!K55+'新所リーグ（春）'!K155+ガスワン!K54+'所少連（春）'!K104+'関団連（春）中央'!K57+'西武沿線'!K178+'市長杯'!K103+'ガスワン埼玉'!K78+'関東少年野球'!K144+'関東少年野球中央'!K54+'読売ウイナーズカップ'!K54+'新所リーグ（秋）'!K155+'所少連（秋）'!K130+'学童（秋）'!K78+'関団連新人戦'!K28+'武蔵狭山杯'!K114+'中央シニア杯'!K30</f>
        <v>9</v>
      </c>
      <c r="L6" s="64">
        <f>'関団連（春）'!L127+'学童（春）'!L55+'新所リーグ（春）'!L155+ガスワン!L54+'所少連（春）'!L104+'関団連（春）中央'!L57+'西武沿線'!L178+'市長杯'!L103+'ガスワン埼玉'!L78+'関東少年野球'!L144+'関東少年野球中央'!L54+'読売ウイナーズカップ'!L54+'新所リーグ（秋）'!L155+'所少連（秋）'!L130+'学童（秋）'!L78+'関団連新人戦'!L28+'武蔵狭山杯'!L114+'中央シニア杯'!L30</f>
        <v>3</v>
      </c>
      <c r="M6" s="64">
        <f>'関団連（春）'!M127+'学童（春）'!M55+'新所リーグ（春）'!M155+ガスワン!M54+'所少連（春）'!M104+'関団連（春）中央'!M57+'西武沿線'!M178+'市長杯'!M103+'ガスワン埼玉'!M78+'関東少年野球'!M144+'関東少年野球中央'!M54+'読売ウイナーズカップ'!M54+'新所リーグ（秋）'!M155+'所少連（秋）'!M130+'学童（秋）'!M78+'関団連新人戦'!M28+'武蔵狭山杯'!M114+'中央シニア杯'!M30</f>
        <v>3</v>
      </c>
      <c r="N6" s="64">
        <f>'関団連（春）'!N127+'学童（春）'!N55+'新所リーグ（春）'!N155+ガスワン!N54+'所少連（春）'!N104+'関団連（春）中央'!N57+'西武沿線'!N178+'市長杯'!N103+'ガスワン埼玉'!N78+'関東少年野球'!N144+'関東少年野球中央'!N54+'読売ウイナーズカップ'!N54+'新所リーグ（秋）'!N155+'所少連（秋）'!N130+'学童（秋）'!N78+'関団連新人戦'!N28+'武蔵狭山杯'!N114+'中央シニア杯'!N30</f>
        <v>0</v>
      </c>
      <c r="O6" s="18">
        <f t="shared" si="0"/>
        <v>0.10714285714285714</v>
      </c>
      <c r="P6" s="17">
        <f>'関団連（春）'!Q127+'学童（春）'!Q55+'新所リーグ（春）'!R155+ガスワン!Q54+'所少連（春）'!Q104+'関団連（春）中央'!Q57+'西武沿線'!Q178+'市長杯'!Q103+'ガスワン埼玉'!Q78+'関東少年野球'!Q144+'関東少年野球中央'!Q54+'読売ウイナーズカップ'!Q54+'新所リーグ（秋）'!R155+'所少連（秋）'!Q130+'学童（秋）'!Q78+'関団連新人戦'!Q28+'武蔵狭山杯'!Q114+'中央シニア杯'!Q30</f>
        <v>0</v>
      </c>
      <c r="Q6" s="17">
        <f>'関団連（春）'!R127+'学童（春）'!R55+'新所リーグ（春）'!S155+ガスワン!R54+'所少連（春）'!R104+'関団連（春）中央'!R57+'西武沿線'!R178+'市長杯'!R103+'ガスワン埼玉'!R78+'関東少年野球'!R144+'関東少年野球中央'!R54+'読売ウイナーズカップ'!R54+'新所リーグ（秋）'!S155+'所少連（秋）'!R130+'学童（秋）'!R78+'関団連新人戦'!R28+'武蔵狭山杯'!R114+'中央シニア杯'!R30</f>
        <v>0</v>
      </c>
      <c r="R6" s="17">
        <f>'関団連（春）'!S127+'学童（春）'!S55+'新所リーグ（春）'!T155+ガスワン!S54+'所少連（春）'!S104+'関団連（春）中央'!S57+'西武沿線'!S178+'市長杯'!S103+'ガスワン埼玉'!S78+'関東少年野球'!S144+'関東少年野球中央'!S54+'読売ウイナーズカップ'!S54+'新所リーグ（秋）'!T155+'所少連（秋）'!S130+'学童（秋）'!S78+'関団連新人戦'!S28+'武蔵狭山杯'!S114+'中央シニア杯'!S30</f>
        <v>2</v>
      </c>
      <c r="S6" s="17">
        <f t="shared" si="1"/>
        <v>5</v>
      </c>
      <c r="T6" s="18">
        <f>S6/F6</f>
        <v>0.17857142857142858</v>
      </c>
      <c r="U6" s="18">
        <f>(G6+J6)/(F6+J6)</f>
        <v>0.1935483870967742</v>
      </c>
      <c r="V6" s="195">
        <f>T6+U6</f>
        <v>0.37211981566820274</v>
      </c>
      <c r="W6" s="15">
        <f>'関団連（春）'!T127+'学童（春）'!T55+'新所リーグ（春）'!U155+ガスワン!T54+'所少連（春）'!T104+'関団連（春）中央'!T57+'西武沿線'!T178+'市長杯'!T103+'ガスワン埼玉'!T78+'関東少年野球'!T144+'関東少年野球中央'!T54+'読売ウイナーズカップ'!T54+'新所リーグ（秋）'!U155+'所少連（秋）'!T130+'学童（秋）'!T78+'関団連新人戦'!T28+'武蔵狭山杯'!T114+'中央シニア杯'!T30</f>
        <v>11</v>
      </c>
      <c r="X6" s="17">
        <f>'関団連（春）'!U127+'学童（春）'!U55+'新所リーグ（春）'!V155+ガスワン!U54+'所少連（春）'!U104+'関団連（春）中央'!U57+'西武沿線'!U178+'市長杯'!U103+'ガスワン埼玉'!U78+'関東少年野球'!U144+'関東少年野球中央'!U54+'読売ウイナーズカップ'!U54+'新所リーグ（秋）'!V155+'所少連（秋）'!U130+'学童（秋）'!U78+'関団連新人戦'!U28+'武蔵狭山杯'!U114+'中央シニア杯'!U30</f>
        <v>3</v>
      </c>
      <c r="Y6" s="29">
        <f t="shared" si="5"/>
        <v>0.2727272727272727</v>
      </c>
    </row>
    <row r="7" spans="2:25" ht="13.5">
      <c r="B7" s="15">
        <v>4</v>
      </c>
      <c r="C7" s="46" t="s">
        <v>17</v>
      </c>
      <c r="D7" s="64">
        <f>'関団連（春）'!D128+'学童（春）'!D56+'新所リーグ（春）'!D156+ガスワン!D55+'所少連（春）'!D105+'関団連（春）中央'!D58+'西武沿線'!D179+'市長杯'!D104+'ガスワン埼玉'!D79+'関東少年野球'!D145+'関東少年野球中央'!D55+'読売ウイナーズカップ'!D55+'新所リーグ（秋）'!D156+'所少連（秋）'!D131+'学童（秋）'!D79+'関団連新人戦'!D29+'武蔵狭山杯'!D115+'中央シニア杯'!D31</f>
        <v>33</v>
      </c>
      <c r="E7" s="64">
        <f>'関団連（春）'!E128+'学童（春）'!E56+'新所リーグ（春）'!E156+ガスワン!E55+'所少連（春）'!E105+'関団連（春）中央'!E58+'西武沿線'!E179+'市長杯'!E104+'ガスワン埼玉'!E79+'関東少年野球'!E145+'関東少年野球中央'!E55+'読売ウイナーズカップ'!E55+'新所リーグ（秋）'!E156+'所少連（秋）'!E131+'学童（秋）'!E79+'関団連新人戦'!E29+'武蔵狭山杯'!E115+'中央シニア杯'!E31</f>
        <v>56</v>
      </c>
      <c r="F7" s="64">
        <f>'関団連（春）'!F128+'学童（春）'!F56+'新所リーグ（春）'!F156+ガスワン!F55+'所少連（春）'!F105+'関団連（春）中央'!F58+'西武沿線'!F179+'市長杯'!F104+'ガスワン埼玉'!F79+'関東少年野球'!F145+'関東少年野球中央'!F55+'読売ウイナーズカップ'!F55+'新所リーグ（秋）'!F156+'所少連（秋）'!F131+'学童（秋）'!F79+'関団連新人戦'!F29+'武蔵狭山杯'!F115+'中央シニア杯'!F31</f>
        <v>49</v>
      </c>
      <c r="G7" s="64">
        <f>'関団連（春）'!G128+'学童（春）'!G56+'新所リーグ（春）'!G156+ガスワン!G55+'所少連（春）'!G105+'関団連（春）中央'!G58+'西武沿線'!G179+'市長杯'!G104+'ガスワン埼玉'!G79+'関東少年野球'!G145+'関東少年野球中央'!G55+'読売ウイナーズカップ'!G55+'新所リーグ（秋）'!G156+'所少連（秋）'!G131+'学童（秋）'!G79+'関団連新人戦'!G29+'武蔵狭山杯'!G115+'中央シニア杯'!G31</f>
        <v>13</v>
      </c>
      <c r="H7" s="64">
        <f>'関団連（春）'!H128+'学童（春）'!H56+'新所リーグ（春）'!H156+ガスワン!H55+'所少連（春）'!H105+'関団連（春）中央'!H58+'西武沿線'!H179+'市長杯'!H104+'ガスワン埼玉'!H79+'関東少年野球'!H145+'関東少年野球中央'!H55+'読売ウイナーズカップ'!H55+'新所リーグ（秋）'!H156+'所少連（秋）'!H131+'学童（秋）'!H79+'関団連新人戦'!H29+'武蔵狭山杯'!H115+'中央シニア杯'!H31</f>
        <v>9</v>
      </c>
      <c r="I7" s="64">
        <f>'関団連（春）'!I128+'学童（春）'!I56+'新所リーグ（春）'!I156+ガスワン!I55+'所少連（春）'!I105+'関団連（春）中央'!I58+'西武沿線'!I179+'市長杯'!I104+'ガスワン埼玉'!I79+'関東少年野球'!I145+'関東少年野球中央'!I55+'読売ウイナーズカップ'!I55+'新所リーグ（秋）'!I156+'所少連（秋）'!I131+'学童（秋）'!I79+'関団連新人戦'!I29+'武蔵狭山杯'!I115+'中央シニア杯'!I31</f>
        <v>5</v>
      </c>
      <c r="J7" s="64">
        <f>'関団連（春）'!J128+'学童（春）'!J56+'新所リーグ（春）'!J156+ガスワン!J55+'所少連（春）'!J105+'関団連（春）中央'!J58+'西武沿線'!J179+'市長杯'!J104+'ガスワン埼玉'!J79+'関東少年野球'!J145+'関東少年野球中央'!J55+'読売ウイナーズカップ'!J55+'新所リーグ（秋）'!J156+'所少連（秋）'!J131+'学童（秋）'!J79+'関団連新人戦'!J29+'武蔵狭山杯'!J115+'中央シニア杯'!J31</f>
        <v>5</v>
      </c>
      <c r="K7" s="64">
        <f>'関団連（春）'!K128+'学童（春）'!K56+'新所リーグ（春）'!K156+ガスワン!K55+'所少連（春）'!K105+'関団連（春）中央'!K58+'西武沿線'!K179+'市長杯'!K104+'ガスワン埼玉'!K79+'関東少年野球'!K145+'関東少年野球中央'!K55+'読売ウイナーズカップ'!K55+'新所リーグ（秋）'!K156+'所少連（秋）'!K131+'学童（秋）'!K79+'関団連新人戦'!K29+'武蔵狭山杯'!K115+'中央シニア杯'!K31</f>
        <v>6</v>
      </c>
      <c r="L7" s="64">
        <f>'関団連（春）'!L128+'学童（春）'!L56+'新所リーグ（春）'!L156+ガスワン!L55+'所少連（春）'!L105+'関団連（春）中央'!L58+'西武沿線'!L179+'市長杯'!L104+'ガスワン埼玉'!L79+'関東少年野球'!L145+'関東少年野球中央'!L55+'読売ウイナーズカップ'!L55+'新所リーグ（秋）'!L156+'所少連（秋）'!L131+'学童（秋）'!L79+'関団連新人戦'!L29+'武蔵狭山杯'!L115+'中央シニア杯'!L31</f>
        <v>9</v>
      </c>
      <c r="M7" s="64">
        <f>'関団連（春）'!M128+'学童（春）'!M56+'新所リーグ（春）'!M156+ガスワン!M55+'所少連（春）'!M105+'関団連（春）中央'!M58+'西武沿線'!M179+'市長杯'!M104+'ガスワン埼玉'!M79+'関東少年野球'!M145+'関東少年野球中央'!M55+'読売ウイナーズカップ'!M55+'新所リーグ（秋）'!M156+'所少連（秋）'!M131+'学童（秋）'!M79+'関団連新人戦'!M29+'武蔵狭山杯'!M115+'中央シニア杯'!M31</f>
        <v>1</v>
      </c>
      <c r="N7" s="64">
        <f>'関団連（春）'!N128+'学童（春）'!N56+'新所リーグ（春）'!N156+ガスワン!N55+'所少連（春）'!N105+'関団連（春）中央'!N58+'西武沿線'!N179+'市長杯'!N104+'ガスワン埼玉'!N79+'関東少年野球'!N145+'関東少年野球中央'!N55+'読売ウイナーズカップ'!N55+'新所リーグ（秋）'!N156+'所少連（秋）'!N131+'学童（秋）'!N79+'関団連新人戦'!N29+'武蔵狭山杯'!N115+'中央シニア杯'!N31</f>
        <v>2</v>
      </c>
      <c r="O7" s="18">
        <f t="shared" si="0"/>
        <v>0.2653061224489796</v>
      </c>
      <c r="P7" s="17">
        <f>'関団連（春）'!Q128+'学童（春）'!Q56+'新所リーグ（春）'!R156+ガスワン!Q55+'所少連（春）'!Q105+'関団連（春）中央'!Q58+'西武沿線'!Q179+'市長杯'!Q104+'ガスワン埼玉'!Q79+'関東少年野球'!Q145+'関東少年野球中央'!Q55+'読売ウイナーズカップ'!Q55+'新所リーグ（秋）'!R156+'所少連（秋）'!Q131+'学童（秋）'!Q79+'関団連新人戦'!Q29+'武蔵狭山杯'!Q115+'中央シニア杯'!Q31</f>
        <v>0</v>
      </c>
      <c r="Q7" s="17">
        <f>'関団連（春）'!R128+'学童（春）'!R56+'新所リーグ（春）'!S156+ガスワン!R55+'所少連（春）'!R105+'関団連（春）中央'!R58+'西武沿線'!R179+'市長杯'!R104+'ガスワン埼玉'!R79+'関東少年野球'!R145+'関東少年野球中央'!R55+'読売ウイナーズカップ'!R55+'新所リーグ（秋）'!S156+'所少連（秋）'!R131+'学童（秋）'!R79+'関団連新人戦'!R29+'武蔵狭山杯'!R115+'中央シニア杯'!R31</f>
        <v>0</v>
      </c>
      <c r="R7" s="17">
        <f>'関団連（春）'!S128+'学童（春）'!S56+'新所リーグ（春）'!T156+ガスワン!S55+'所少連（春）'!S105+'関団連（春）中央'!S58+'西武沿線'!S179+'市長杯'!S104+'ガスワン埼玉'!S79+'関東少年野球'!S145+'関東少年野球中央'!S55+'読売ウイナーズカップ'!S55+'新所リーグ（秋）'!T156+'所少連（秋）'!S131+'学童（秋）'!S79+'関団連新人戦'!S29+'武蔵狭山杯'!S115+'中央シニア杯'!S31</f>
        <v>2</v>
      </c>
      <c r="S7" s="17">
        <f t="shared" si="1"/>
        <v>15</v>
      </c>
      <c r="T7" s="78">
        <f t="shared" si="2"/>
        <v>0.30612244897959184</v>
      </c>
      <c r="U7" s="78">
        <f t="shared" si="3"/>
        <v>0.3333333333333333</v>
      </c>
      <c r="V7" s="196">
        <f t="shared" si="4"/>
        <v>0.6394557823129252</v>
      </c>
      <c r="W7" s="15">
        <f>'関団連（春）'!T128+'学童（春）'!T56+'新所リーグ（春）'!U156+ガスワン!T55+'所少連（春）'!T105+'関団連（春）中央'!T58+'西武沿線'!T179+'市長杯'!T104+'ガスワン埼玉'!T79+'関東少年野球'!T145+'関東少年野球中央'!T55+'読売ウイナーズカップ'!T55+'新所リーグ（秋）'!U156+'所少連（秋）'!T131+'学童（秋）'!T79+'関団連新人戦'!T29+'武蔵狭山杯'!T115+'中央シニア杯'!T31</f>
        <v>19</v>
      </c>
      <c r="X7" s="17">
        <f>'関団連（春）'!U128+'学童（春）'!U56+'新所リーグ（春）'!V156+ガスワン!U55+'所少連（春）'!U105+'関団連（春）中央'!U58+'西武沿線'!U179+'市長杯'!U104+'ガスワン埼玉'!U79+'関東少年野球'!U145+'関東少年野球中央'!U55+'読売ウイナーズカップ'!U55+'新所リーグ（秋）'!V156+'所少連（秋）'!U131+'学童（秋）'!U79+'関団連新人戦'!U29+'武蔵狭山杯'!U115+'中央シニア杯'!U31</f>
        <v>6</v>
      </c>
      <c r="Y7" s="29">
        <f t="shared" si="5"/>
        <v>0.3157894736842105</v>
      </c>
    </row>
    <row r="8" spans="2:25" ht="13.5">
      <c r="B8" s="15">
        <v>5</v>
      </c>
      <c r="C8" s="46" t="s">
        <v>32</v>
      </c>
      <c r="D8" s="64">
        <f>'関団連（春）'!D129+'学童（春）'!D57+'新所リーグ（春）'!D157+ガスワン!D56+'所少連（春）'!D106+'関団連（春）中央'!D59+'西武沿線'!D180+'市長杯'!D105+'ガスワン埼玉'!D80+'関東少年野球'!D146+'関東少年野球中央'!D56+'読売ウイナーズカップ'!D56+'新所リーグ（秋）'!D157+'所少連（秋）'!D132+'学童（秋）'!D80+'関団連新人戦'!D30+'武蔵狭山杯'!D116+'中央シニア杯'!D32</f>
        <v>33</v>
      </c>
      <c r="E8" s="64">
        <f>'関団連（春）'!E129+'学童（春）'!E57+'新所リーグ（春）'!E157+ガスワン!E56+'所少連（春）'!E106+'関団連（春）中央'!E59+'西武沿線'!E180+'市長杯'!E105+'ガスワン埼玉'!E80+'関東少年野球'!E146+'関東少年野球中央'!E56+'読売ウイナーズカップ'!E56+'新所リーグ（秋）'!E157+'所少連（秋）'!E132+'学童（秋）'!E80+'関団連新人戦'!E30+'武蔵狭山杯'!E116+'中央シニア杯'!E32</f>
        <v>51</v>
      </c>
      <c r="F8" s="64">
        <f>'関団連（春）'!F129+'学童（春）'!F57+'新所リーグ（春）'!F157+ガスワン!F56+'所少連（春）'!F106+'関団連（春）中央'!F59+'西武沿線'!F180+'市長杯'!F105+'ガスワン埼玉'!F80+'関東少年野球'!F146+'関東少年野球中央'!F56+'読売ウイナーズカップ'!F56+'新所リーグ（秋）'!F157+'所少連（秋）'!F132+'学童（秋）'!F80+'関団連新人戦'!F30+'武蔵狭山杯'!F116+'中央シニア杯'!F32</f>
        <v>41</v>
      </c>
      <c r="G8" s="64">
        <f>'関団連（春）'!G129+'学童（春）'!G57+'新所リーグ（春）'!G157+ガスワン!G56+'所少連（春）'!G106+'関団連（春）中央'!G59+'西武沿線'!G180+'市長杯'!G105+'ガスワン埼玉'!G80+'関東少年野球'!G146+'関東少年野球中央'!G56+'読売ウイナーズカップ'!G56+'新所リーグ（秋）'!G157+'所少連（秋）'!G132+'学童（秋）'!G80+'関団連新人戦'!G30+'武蔵狭山杯'!G116+'中央シニア杯'!G32</f>
        <v>7</v>
      </c>
      <c r="H8" s="64">
        <f>'関団連（春）'!H129+'学童（春）'!H57+'新所リーグ（春）'!H157+ガスワン!H56+'所少連（春）'!H106+'関団連（春）中央'!H59+'西武沿線'!H180+'市長杯'!H105+'ガスワン埼玉'!H80+'関東少年野球'!H146+'関東少年野球中央'!H56+'読売ウイナーズカップ'!H56+'新所リーグ（秋）'!H157+'所少連（秋）'!H132+'学童（秋）'!H80+'関団連新人戦'!H30+'武蔵狭山杯'!H116+'中央シニア杯'!H32</f>
        <v>4</v>
      </c>
      <c r="I8" s="64">
        <f>'関団連（春）'!I129+'学童（春）'!I57+'新所リーグ（春）'!I157+ガスワン!I56+'所少連（春）'!I106+'関団連（春）中央'!I59+'西武沿線'!I180+'市長杯'!I105+'ガスワン埼玉'!I80+'関東少年野球'!I146+'関東少年野球中央'!I56+'読売ウイナーズカップ'!I56+'新所リーグ（秋）'!I157+'所少連（秋）'!I132+'学童（秋）'!I80+'関団連新人戦'!I30+'武蔵狭山杯'!I116+'中央シニア杯'!I32</f>
        <v>12</v>
      </c>
      <c r="J8" s="64">
        <f>'関団連（春）'!J129+'学童（春）'!J57+'新所リーグ（春）'!J157+ガスワン!J56+'所少連（春）'!J106+'関団連（春）中央'!J59+'西武沿線'!J180+'市長杯'!J105+'ガスワン埼玉'!J80+'関東少年野球'!J146+'関東少年野球中央'!J56+'読売ウイナーズカップ'!J56+'新所リーグ（秋）'!J157+'所少連（秋）'!J132+'学童（秋）'!J80+'関団連新人戦'!J30+'武蔵狭山杯'!J116+'中央シニア杯'!J32</f>
        <v>9</v>
      </c>
      <c r="K8" s="64">
        <f>'関団連（春）'!K129+'学童（春）'!K57+'新所リーグ（春）'!K157+ガスワン!K56+'所少連（春）'!K106+'関団連（春）中央'!K59+'西武沿線'!K180+'市長杯'!K105+'ガスワン埼玉'!K80+'関東少年野球'!K146+'関東少年野球中央'!K56+'読売ウイナーズカップ'!K56+'新所リーグ（秋）'!K157+'所少連（秋）'!K132+'学童（秋）'!K80+'関団連新人戦'!K30+'武蔵狭山杯'!K116+'中央シニア杯'!K32</f>
        <v>7</v>
      </c>
      <c r="L8" s="64">
        <f>'関団連（春）'!L129+'学童（春）'!L57+'新所リーグ（春）'!L157+ガスワン!L56+'所少連（春）'!L106+'関団連（春）中央'!L59+'西武沿線'!L180+'市長杯'!L105+'ガスワン埼玉'!L80+'関東少年野球'!L146+'関東少年野球中央'!L56+'読売ウイナーズカップ'!L56+'新所リーグ（秋）'!L157+'所少連（秋）'!L132+'学童（秋）'!L80+'関団連新人戦'!L30+'武蔵狭山杯'!L116+'中央シニア杯'!L32</f>
        <v>9</v>
      </c>
      <c r="M8" s="64">
        <f>'関団連（春）'!M129+'学童（春）'!M57+'新所リーグ（春）'!M157+ガスワン!M56+'所少連（春）'!M106+'関団連（春）中央'!M59+'西武沿線'!M180+'市長杯'!M105+'ガスワン埼玉'!M80+'関東少年野球'!M146+'関東少年野球中央'!M56+'読売ウイナーズカップ'!M56+'新所リーグ（秋）'!M157+'所少連（秋）'!M132+'学童（秋）'!M80+'関団連新人戦'!M30+'武蔵狭山杯'!M116+'中央シニア杯'!M32</f>
        <v>3</v>
      </c>
      <c r="N8" s="64">
        <f>'関団連（春）'!N129+'学童（春）'!N57+'新所リーグ（春）'!N157+ガスワン!N56+'所少連（春）'!N106+'関団連（春）中央'!N59+'西武沿線'!N180+'市長杯'!N105+'ガスワン埼玉'!N80+'関東少年野球'!N146+'関東少年野球中央'!N56+'読売ウイナーズカップ'!N56+'新所リーグ（秋）'!N157+'所少連（秋）'!N132+'学童（秋）'!N80+'関団連新人戦'!N30+'武蔵狭山杯'!N116+'中央シニア杯'!N32</f>
        <v>1</v>
      </c>
      <c r="O8" s="18">
        <f t="shared" si="0"/>
        <v>0.17073170731707318</v>
      </c>
      <c r="P8" s="17">
        <f>'関団連（春）'!Q129+'学童（春）'!Q57+'新所リーグ（春）'!R157+ガスワン!Q56+'所少連（春）'!Q106+'関団連（春）中央'!Q59+'西武沿線'!Q180+'市長杯'!Q105+'ガスワン埼玉'!Q80+'関東少年野球'!Q146+'関東少年野球中央'!Q56+'読売ウイナーズカップ'!Q56+'新所リーグ（秋）'!R157+'所少連（秋）'!Q132+'学童（秋）'!Q80+'関団連新人戦'!Q30+'武蔵狭山杯'!Q116+'中央シニア杯'!Q32</f>
        <v>0</v>
      </c>
      <c r="Q8" s="17">
        <f>'関団連（春）'!R129+'学童（春）'!R57+'新所リーグ（春）'!S157+ガスワン!R56+'所少連（春）'!R106+'関団連（春）中央'!R59+'西武沿線'!R180+'市長杯'!R105+'ガスワン埼玉'!R80+'関東少年野球'!R146+'関東少年野球中央'!R56+'読売ウイナーズカップ'!R56+'新所リーグ（秋）'!S157+'所少連（秋）'!R132+'学童（秋）'!R80+'関団連新人戦'!R30+'武蔵狭山杯'!R116+'中央シニア杯'!R32</f>
        <v>0</v>
      </c>
      <c r="R8" s="17">
        <f>'関団連（春）'!S129+'学童（春）'!S57+'新所リーグ（春）'!T157+ガスワン!S56+'所少連（春）'!S106+'関団連（春）中央'!S59+'西武沿線'!S180+'市長杯'!S105+'ガスワン埼玉'!S80+'関東少年野球'!S146+'関東少年野球中央'!S56+'読売ウイナーズカップ'!S56+'新所リーグ（秋）'!T157+'所少連（秋）'!S132+'学童（秋）'!S80+'関団連新人戦'!S30+'武蔵狭山杯'!S116+'中央シニア杯'!S32</f>
        <v>2</v>
      </c>
      <c r="S8" s="17">
        <f t="shared" si="1"/>
        <v>9</v>
      </c>
      <c r="T8" s="18">
        <f>S8/F8</f>
        <v>0.21951219512195122</v>
      </c>
      <c r="U8" s="18">
        <f>(G8+J8)/(F8+J8)</f>
        <v>0.32</v>
      </c>
      <c r="V8" s="195">
        <f>T8+U8</f>
        <v>0.5395121951219513</v>
      </c>
      <c r="W8" s="15">
        <f>'関団連（春）'!T129+'学童（春）'!T57+'新所リーグ（春）'!U157+ガスワン!T56+'所少連（春）'!T106+'関団連（春）中央'!T59+'西武沿線'!T180+'市長杯'!T105+'ガスワン埼玉'!T80+'関東少年野球'!T146+'関東少年野球中央'!T56+'読売ウイナーズカップ'!T56+'新所リーグ（秋）'!U157+'所少連（秋）'!T132+'学童（秋）'!T80+'関団連新人戦'!T30+'武蔵狭山杯'!T116+'中央シニア杯'!T32</f>
        <v>18</v>
      </c>
      <c r="X8" s="17">
        <f>'関団連（春）'!U129+'学童（春）'!U57+'新所リーグ（春）'!V157+ガスワン!U56+'所少連（春）'!U106+'関団連（春）中央'!U59+'西武沿線'!U180+'市長杯'!U105+'ガスワン埼玉'!U80+'関東少年野球'!U146+'関東少年野球中央'!U56+'読売ウイナーズカップ'!U56+'新所リーグ（秋）'!V157+'所少連（秋）'!U132+'学童（秋）'!U80+'関団連新人戦'!U30+'武蔵狭山杯'!U116+'中央シニア杯'!U32</f>
        <v>3</v>
      </c>
      <c r="Y8" s="29">
        <f t="shared" si="5"/>
        <v>0.16666666666666666</v>
      </c>
    </row>
    <row r="9" spans="2:25" ht="13.5">
      <c r="B9" s="15">
        <v>6</v>
      </c>
      <c r="C9" s="46" t="s">
        <v>77</v>
      </c>
      <c r="D9" s="64">
        <f>'関団連（春）'!D130+'学童（春）'!D58+'新所リーグ（春）'!D158+ガスワン!D57+'所少連（春）'!D107+'関団連（春）中央'!D60+'西武沿線'!D181+'市長杯'!D106+'ガスワン埼玉'!D81+'関東少年野球'!D147+'関東少年野球中央'!D57+'読売ウイナーズカップ'!D57+'新所リーグ（秋）'!D158+'所少連（秋）'!D133+'学童（秋）'!D81+'関団連新人戦'!D31+'武蔵狭山杯'!D117+'中央シニア杯'!D33</f>
        <v>29</v>
      </c>
      <c r="E9" s="64">
        <f>'関団連（春）'!E130+'学童（春）'!E58+'新所リーグ（春）'!E158+ガスワン!E57+'所少連（春）'!E107+'関団連（春）中央'!E60+'西武沿線'!E181+'市長杯'!E106+'ガスワン埼玉'!E81+'関東少年野球'!E147+'関東少年野球中央'!E57+'読売ウイナーズカップ'!E57+'新所リーグ（秋）'!E158+'所少連（秋）'!E133+'学童（秋）'!E81+'関団連新人戦'!E31+'武蔵狭山杯'!E117+'中央シニア杯'!E33</f>
        <v>62</v>
      </c>
      <c r="F9" s="64">
        <f>'関団連（春）'!F130+'学童（春）'!F58+'新所リーグ（春）'!F158+ガスワン!F57+'所少連（春）'!F107+'関団連（春）中央'!F60+'西武沿線'!F181+'市長杯'!F106+'ガスワン埼玉'!F81+'関東少年野球'!F147+'関東少年野球中央'!F57+'読売ウイナーズカップ'!F57+'新所リーグ（秋）'!F158+'所少連（秋）'!F133+'学童（秋）'!F81+'関団連新人戦'!F31+'武蔵狭山杯'!F117+'中央シニア杯'!F33</f>
        <v>52</v>
      </c>
      <c r="G9" s="64">
        <f>'関団連（春）'!G130+'学童（春）'!G58+'新所リーグ（春）'!G158+ガスワン!G57+'所少連（春）'!G107+'関団連（春）中央'!G60+'西武沿線'!G181+'市長杯'!G106+'ガスワン埼玉'!G81+'関東少年野球'!G147+'関東少年野球中央'!G57+'読売ウイナーズカップ'!G57+'新所リーグ（秋）'!G158+'所少連（秋）'!G133+'学童（秋）'!G81+'関団連新人戦'!G31+'武蔵狭山杯'!G117+'中央シニア杯'!G33</f>
        <v>12</v>
      </c>
      <c r="H9" s="64">
        <f>'関団連（春）'!H130+'学童（春）'!H58+'新所リーグ（春）'!H158+ガスワン!H57+'所少連（春）'!H107+'関団連（春）中央'!H60+'西武沿線'!H181+'市長杯'!H106+'ガスワン埼玉'!H81+'関東少年野球'!H147+'関東少年野球中央'!H57+'読売ウイナーズカップ'!H57+'新所リーグ（秋）'!H158+'所少連（秋）'!H133+'学童（秋）'!H81+'関団連新人戦'!H31+'武蔵狭山杯'!H117+'中央シニア杯'!H33</f>
        <v>5</v>
      </c>
      <c r="I9" s="64">
        <f>'関団連（春）'!I130+'学童（春）'!I58+'新所リーグ（春）'!I158+ガスワン!I57+'所少連（春）'!I107+'関団連（春）中央'!I60+'西武沿線'!I181+'市長杯'!I106+'ガスワン埼玉'!I81+'関東少年野球'!I147+'関東少年野球中央'!I57+'読売ウイナーズカップ'!I57+'新所リーグ（秋）'!I158+'所少連（秋）'!I133+'学童（秋）'!I81+'関団連新人戦'!I31+'武蔵狭山杯'!I117+'中央シニア杯'!I33</f>
        <v>14</v>
      </c>
      <c r="J9" s="64">
        <f>'関団連（春）'!J130+'学童（春）'!J58+'新所リーグ（春）'!J158+ガスワン!J57+'所少連（春）'!J107+'関団連（春）中央'!J60+'西武沿線'!J181+'市長杯'!J106+'ガスワン埼玉'!J81+'関東少年野球'!J147+'関東少年野球中央'!J57+'読売ウイナーズカップ'!J57+'新所リーグ（秋）'!J158+'所少連（秋）'!J133+'学童（秋）'!J81+'関団連新人戦'!J31+'武蔵狭山杯'!J117+'中央シニア杯'!J33</f>
        <v>11</v>
      </c>
      <c r="K9" s="64">
        <f>'関団連（春）'!K130+'学童（春）'!K58+'新所リーグ（春）'!K158+ガスワン!K57+'所少連（春）'!K107+'関団連（春）中央'!K60+'西武沿線'!K181+'市長杯'!K106+'ガスワン埼玉'!K81+'関東少年野球'!K147+'関東少年野球中央'!K57+'読売ウイナーズカップ'!K57+'新所リーグ（秋）'!K158+'所少連（秋）'!K133+'学童（秋）'!K81+'関団連新人戦'!K31+'武蔵狭山杯'!K117+'中央シニア杯'!K33</f>
        <v>5</v>
      </c>
      <c r="L9" s="64">
        <f>'関団連（春）'!L130+'学童（春）'!L58+'新所リーグ（春）'!L158+ガスワン!L57+'所少連（春）'!L107+'関団連（春）中央'!L60+'西武沿線'!L181+'市長杯'!L106+'ガスワン埼玉'!L81+'関東少年野球'!L147+'関東少年野球中央'!L57+'読売ウイナーズカップ'!L57+'新所リーグ（秋）'!L158+'所少連（秋）'!L133+'学童（秋）'!L81+'関団連新人戦'!L31+'武蔵狭山杯'!L117+'中央シニア杯'!L33</f>
        <v>12</v>
      </c>
      <c r="M9" s="64">
        <f>'関団連（春）'!M130+'学童（春）'!M58+'新所リーグ（春）'!M158+ガスワン!M57+'所少連（春）'!M107+'関団連（春）中央'!M60+'西武沿線'!M181+'市長杯'!M106+'ガスワン埼玉'!M81+'関東少年野球'!M147+'関東少年野球中央'!M57+'読売ウイナーズカップ'!M57+'新所リーグ（秋）'!M158+'所少連（秋）'!M133+'学童（秋）'!M81+'関団連新人戦'!M31+'武蔵狭山杯'!M117+'中央シニア杯'!M33</f>
        <v>17</v>
      </c>
      <c r="N9" s="64">
        <f>'関団連（春）'!N130+'学童（春）'!N58+'新所リーグ（春）'!N158+ガスワン!N57+'所少連（春）'!N107+'関団連（春）中央'!N60+'西武沿線'!N181+'市長杯'!N106+'ガスワン埼玉'!N81+'関東少年野球'!N147+'関東少年野球中央'!N57+'読売ウイナーズカップ'!N57+'新所リーグ（秋）'!N158+'所少連（秋）'!N133+'学童（秋）'!N81+'関団連新人戦'!N31+'武蔵狭山杯'!N117+'中央シニア杯'!N33</f>
        <v>0</v>
      </c>
      <c r="O9" s="18">
        <f t="shared" si="0"/>
        <v>0.23076923076923078</v>
      </c>
      <c r="P9" s="17">
        <f>'関団連（春）'!Q130+'学童（春）'!Q58+'新所リーグ（春）'!R158+ガスワン!Q57+'所少連（春）'!Q107+'関団連（春）中央'!Q60+'西武沿線'!Q181+'市長杯'!Q106+'ガスワン埼玉'!Q81+'関東少年野球'!Q147+'関東少年野球中央'!Q57+'読売ウイナーズカップ'!Q57+'新所リーグ（秋）'!R158+'所少連（秋）'!Q133+'学童（秋）'!Q81+'関団連新人戦'!Q31+'武蔵狭山杯'!Q117+'中央シニア杯'!Q33</f>
        <v>0</v>
      </c>
      <c r="Q9" s="17">
        <f>'関団連（春）'!R130+'学童（春）'!R58+'新所リーグ（春）'!S158+ガスワン!R57+'所少連（春）'!R107+'関団連（春）中央'!R60+'西武沿線'!R181+'市長杯'!R106+'ガスワン埼玉'!R81+'関東少年野球'!R147+'関東少年野球中央'!R57+'読売ウイナーズカップ'!R57+'新所リーグ（秋）'!S158+'所少連（秋）'!R133+'学童（秋）'!R81+'関団連新人戦'!R31+'武蔵狭山杯'!R117+'中央シニア杯'!R33</f>
        <v>0</v>
      </c>
      <c r="R9" s="17">
        <f>'関団連（春）'!S130+'学童（春）'!S58+'新所リーグ（春）'!T158+ガスワン!S57+'所少連（春）'!S107+'関団連（春）中央'!S60+'西武沿線'!S181+'市長杯'!S106+'ガスワン埼玉'!S81+'関東少年野球'!S147+'関東少年野球中央'!S57+'読売ウイナーズカップ'!S57+'新所リーグ（秋）'!T158+'所少連（秋）'!S133+'学童（秋）'!S81+'関団連新人戦'!S31+'武蔵狭山杯'!S117+'中央シニア杯'!S33</f>
        <v>1</v>
      </c>
      <c r="S9" s="17">
        <f t="shared" si="1"/>
        <v>13</v>
      </c>
      <c r="T9" s="78">
        <f>S9/F9</f>
        <v>0.25</v>
      </c>
      <c r="U9" s="78">
        <f t="shared" si="3"/>
        <v>0.36507936507936506</v>
      </c>
      <c r="V9" s="196">
        <f t="shared" si="4"/>
        <v>0.6150793650793651</v>
      </c>
      <c r="W9" s="15">
        <f>'関団連（春）'!T130+'学童（春）'!T58+'新所リーグ（春）'!U158+ガスワン!T57+'所少連（春）'!T107+'関団連（春）中央'!T60+'西武沿線'!T181+'市長杯'!T106+'ガスワン埼玉'!T81+'関東少年野球'!T147+'関東少年野球中央'!T57+'読売ウイナーズカップ'!T57+'新所リーグ（秋）'!U158+'所少連（秋）'!T133+'学童（秋）'!T81+'関団連新人戦'!T31+'武蔵狭山杯'!T117+'中央シニア杯'!T33</f>
        <v>20</v>
      </c>
      <c r="X9" s="17">
        <f>'関団連（春）'!U130+'学童（春）'!U58+'新所リーグ（春）'!V158+ガスワン!U57+'所少連（春）'!U107+'関団連（春）中央'!U60+'西武沿線'!U181+'市長杯'!U106+'ガスワン埼玉'!U81+'関東少年野球'!U147+'関東少年野球中央'!U57+'読売ウイナーズカップ'!U57+'新所リーグ（秋）'!V158+'所少連（秋）'!U133+'学童（秋）'!U81+'関団連新人戦'!U31+'武蔵狭山杯'!U117+'中央シニア杯'!U33</f>
        <v>5</v>
      </c>
      <c r="Y9" s="29">
        <f t="shared" si="5"/>
        <v>0.25</v>
      </c>
    </row>
    <row r="10" spans="2:25" ht="13.5">
      <c r="B10" s="15">
        <v>7</v>
      </c>
      <c r="C10" s="46" t="s">
        <v>19</v>
      </c>
      <c r="D10" s="64">
        <f>'関団連（春）'!D131+'学童（春）'!D59+'新所リーグ（春）'!D159+ガスワン!D58+'所少連（春）'!D108+'関団連（春）中央'!D61+'西武沿線'!D182+'市長杯'!D107+'ガスワン埼玉'!D82+'関東少年野球'!D148+'関東少年野球中央'!D58+'読売ウイナーズカップ'!D58+'新所リーグ（秋）'!D159+'所少連（秋）'!D134+'学童（秋）'!D82+'関団連新人戦'!D32+'武蔵狭山杯'!D118+'中央シニア杯'!D34</f>
        <v>37</v>
      </c>
      <c r="E10" s="64">
        <f>'関団連（春）'!E131+'学童（春）'!E59+'新所リーグ（春）'!E159+ガスワン!E58+'所少連（春）'!E108+'関団連（春）中央'!E61+'西武沿線'!E182+'市長杯'!E107+'ガスワン埼玉'!E82+'関東少年野球'!E148+'関東少年野球中央'!E58+'読売ウイナーズカップ'!E58+'新所リーグ（秋）'!E159+'所少連（秋）'!E134+'学童（秋）'!E82+'関団連新人戦'!E32+'武蔵狭山杯'!E118+'中央シニア杯'!E34</f>
        <v>73</v>
      </c>
      <c r="F10" s="64">
        <f>'関団連（春）'!F131+'学童（春）'!F59+'新所リーグ（春）'!F159+ガスワン!F58+'所少連（春）'!F108+'関団連（春）中央'!F61+'西武沿線'!F182+'市長杯'!F107+'ガスワン埼玉'!F82+'関東少年野球'!F148+'関東少年野球中央'!F58+'読売ウイナーズカップ'!F58+'新所リーグ（秋）'!F159+'所少連（秋）'!F134+'学童（秋）'!F82+'関団連新人戦'!F32+'武蔵狭山杯'!F118+'中央シニア杯'!F34</f>
        <v>67</v>
      </c>
      <c r="G10" s="64">
        <f>'関団連（春）'!G131+'学童（春）'!G59+'新所リーグ（春）'!G159+ガスワン!G58+'所少連（春）'!G108+'関団連（春）中央'!G61+'西武沿線'!G182+'市長杯'!G107+'ガスワン埼玉'!G82+'関東少年野球'!G148+'関東少年野球中央'!G58+'読売ウイナーズカップ'!G58+'新所リーグ（秋）'!G159+'所少連（秋）'!G134+'学童（秋）'!G82+'関団連新人戦'!G32+'武蔵狭山杯'!G118+'中央シニア杯'!G34</f>
        <v>16</v>
      </c>
      <c r="H10" s="64">
        <f>'関団連（春）'!H131+'学童（春）'!H59+'新所リーグ（春）'!H159+ガスワン!H58+'所少連（春）'!H108+'関団連（春）中央'!H61+'西武沿線'!H182+'市長杯'!H107+'ガスワン埼玉'!H82+'関東少年野球'!H148+'関東少年野球中央'!H58+'読売ウイナーズカップ'!H58+'新所リーグ（秋）'!H159+'所少連（秋）'!H134+'学童（秋）'!H82+'関団連新人戦'!H32+'武蔵狭山杯'!H118+'中央シニア杯'!H34</f>
        <v>21</v>
      </c>
      <c r="I10" s="64">
        <f>'関団連（春）'!I131+'学童（春）'!I59+'新所リーグ（春）'!I159+ガスワン!I58+'所少連（春）'!I108+'関団連（春）中央'!I61+'西武沿線'!I182+'市長杯'!I107+'ガスワン埼玉'!I82+'関東少年野球'!I148+'関東少年野球中央'!I58+'読売ウイナーズカップ'!I58+'新所リーグ（秋）'!I159+'所少連（秋）'!I134+'学童（秋）'!I82+'関団連新人戦'!I32+'武蔵狭山杯'!I118+'中央シニア杯'!I34</f>
        <v>13</v>
      </c>
      <c r="J10" s="64">
        <f>'関団連（春）'!J131+'学童（春）'!J59+'新所リーグ（春）'!J159+ガスワン!J58+'所少連（春）'!J108+'関団連（春）中央'!J61+'西武沿線'!J182+'市長杯'!J107+'ガスワン埼玉'!J82+'関東少年野球'!J148+'関東少年野球中央'!J58+'読売ウイナーズカップ'!J58+'新所リーグ（秋）'!J159+'所少連（秋）'!J134+'学童（秋）'!J82+'関団連新人戦'!J32+'武蔵狭山杯'!J118+'中央シニア杯'!J34</f>
        <v>5</v>
      </c>
      <c r="K10" s="64">
        <f>'関団連（春）'!K131+'学童（春）'!K59+'新所リーグ（春）'!K159+ガスワン!K58+'所少連（春）'!K108+'関団連（春）中央'!K61+'西武沿線'!K182+'市長杯'!K107+'ガスワン埼玉'!K82+'関東少年野球'!K148+'関東少年野球中央'!K58+'読売ウイナーズカップ'!K58+'新所リーグ（秋）'!K159+'所少連（秋）'!K134+'学童（秋）'!K82+'関団連新人戦'!K32+'武蔵狭山杯'!K118+'中央シニア杯'!K34</f>
        <v>16</v>
      </c>
      <c r="L10" s="64">
        <f>'関団連（春）'!L131+'学童（春）'!L59+'新所リーグ（春）'!L159+ガスワン!L58+'所少連（春）'!L108+'関団連（春）中央'!L61+'西武沿線'!L182+'市長杯'!L107+'ガスワン埼玉'!L82+'関東少年野球'!L148+'関東少年野球中央'!L58+'読売ウイナーズカップ'!L58+'新所リーグ（秋）'!L159+'所少連（秋）'!L134+'学童（秋）'!L82+'関団連新人戦'!L32+'武蔵狭山杯'!L118+'中央シニア杯'!L34</f>
        <v>2</v>
      </c>
      <c r="M10" s="64">
        <f>'関団連（春）'!M131+'学童（春）'!M59+'新所リーグ（春）'!M159+ガスワン!M58+'所少連（春）'!M108+'関団連（春）中央'!M61+'西武沿線'!M182+'市長杯'!M107+'ガスワン埼玉'!M82+'関東少年野球'!M148+'関東少年野球中央'!M58+'読売ウイナーズカップ'!M58+'新所リーグ（秋）'!M159+'所少連（秋）'!M134+'学童（秋）'!M82+'関団連新人戦'!M32+'武蔵狭山杯'!M118+'中央シニア杯'!M34</f>
        <v>10</v>
      </c>
      <c r="N10" s="64">
        <f>'関団連（春）'!N131+'学童（春）'!N59+'新所リーグ（春）'!N159+ガスワン!N58+'所少連（春）'!N108+'関団連（春）中央'!N61+'西武沿線'!N182+'市長杯'!N107+'ガスワン埼玉'!N82+'関東少年野球'!N148+'関東少年野球中央'!N58+'読売ウイナーズカップ'!N58+'新所リーグ（秋）'!N159+'所少連（秋）'!N134+'学童（秋）'!N82+'関団連新人戦'!N32+'武蔵狭山杯'!N118+'中央シニア杯'!N34</f>
        <v>1</v>
      </c>
      <c r="O10" s="18">
        <f t="shared" si="0"/>
        <v>0.23880597014925373</v>
      </c>
      <c r="P10" s="17">
        <f>'関団連（春）'!Q131+'学童（春）'!Q59+'新所リーグ（春）'!R159+ガスワン!Q58+'所少連（春）'!Q108+'関団連（春）中央'!Q61+'西武沿線'!Q182+'市長杯'!Q107+'ガスワン埼玉'!Q82+'関東少年野球'!Q148+'関東少年野球中央'!Q58+'読売ウイナーズカップ'!Q58+'新所リーグ（秋）'!R159+'所少連（秋）'!Q134+'学童（秋）'!Q82+'関団連新人戦'!Q32+'武蔵狭山杯'!Q118+'中央シニア杯'!Q34</f>
        <v>3</v>
      </c>
      <c r="Q10" s="17">
        <f>'関団連（春）'!R131+'学童（春）'!R59+'新所リーグ（春）'!S159+ガスワン!R58+'所少連（春）'!R108+'関団連（春）中央'!R61+'西武沿線'!R182+'市長杯'!R107+'ガスワン埼玉'!R82+'関東少年野球'!R148+'関東少年野球中央'!R58+'読売ウイナーズカップ'!R58+'新所リーグ（秋）'!S159+'所少連（秋）'!R134+'学童（秋）'!R82+'関団連新人戦'!R32+'武蔵狭山杯'!R118+'中央シニア杯'!R34</f>
        <v>2</v>
      </c>
      <c r="R10" s="17">
        <f>'関団連（春）'!S131+'学童（春）'!S59+'新所リーグ（春）'!T159+ガスワン!S58+'所少連（春）'!S108+'関団連（春）中央'!S61+'西武沿線'!S182+'市長杯'!S107+'ガスワン埼玉'!S82+'関東少年野球'!S148+'関東少年野球中央'!S58+'読売ウイナーズカップ'!S58+'新所リーグ（秋）'!T159+'所少連（秋）'!S134+'学童（秋）'!S82+'関団連新人戦'!S32+'武蔵狭山杯'!S118+'中央シニア杯'!S34</f>
        <v>4</v>
      </c>
      <c r="S10" s="17">
        <f t="shared" si="1"/>
        <v>33</v>
      </c>
      <c r="T10" s="78">
        <f t="shared" si="2"/>
        <v>0.4925373134328358</v>
      </c>
      <c r="U10" s="78">
        <f t="shared" si="3"/>
        <v>0.2916666666666667</v>
      </c>
      <c r="V10" s="196">
        <f t="shared" si="4"/>
        <v>0.7842039800995024</v>
      </c>
      <c r="W10" s="15">
        <f>'関団連（春）'!T131+'学童（春）'!T59+'新所リーグ（春）'!U159+ガスワン!T58+'所少連（春）'!T108+'関団連（春）中央'!T61+'西武沿線'!T182+'市長杯'!T107+'ガスワン埼玉'!T82+'関東少年野球'!T148+'関東少年野球中央'!T58+'読売ウイナーズカップ'!T58+'新所リーグ（秋）'!U159+'所少連（秋）'!T134+'学童（秋）'!T82+'関団連新人戦'!T32+'武蔵狭山杯'!T118+'中央シニア杯'!T34</f>
        <v>36</v>
      </c>
      <c r="X10" s="17">
        <f>'関団連（春）'!U131+'学童（春）'!U59+'新所リーグ（春）'!V159+ガスワン!U58+'所少連（春）'!U108+'関団連（春）中央'!U61+'西武沿線'!U182+'市長杯'!U107+'ガスワン埼玉'!U82+'関東少年野球'!U148+'関東少年野球中央'!U58+'読売ウイナーズカップ'!U58+'新所リーグ（秋）'!V159+'所少連（秋）'!U134+'学童（秋）'!U82+'関団連新人戦'!U32+'武蔵狭山杯'!U118+'中央シニア杯'!U34</f>
        <v>10</v>
      </c>
      <c r="Y10" s="29">
        <f t="shared" si="5"/>
        <v>0.2777777777777778</v>
      </c>
    </row>
    <row r="11" spans="2:25" ht="13.5">
      <c r="B11" s="15">
        <v>8</v>
      </c>
      <c r="C11" s="16" t="s">
        <v>34</v>
      </c>
      <c r="D11" s="64">
        <f>'関団連（春）'!D132+'学童（春）'!D60+'新所リーグ（春）'!D160+ガスワン!D59+'所少連（春）'!D109+'関団連（春）中央'!D62+'西武沿線'!D183+'市長杯'!D108+'ガスワン埼玉'!D83+'関東少年野球'!D149+'関東少年野球中央'!D59+'読売ウイナーズカップ'!D59+'新所リーグ（秋）'!D160+'所少連（秋）'!D135+'学童（秋）'!D83+'関団連新人戦'!D33+'武蔵狭山杯'!D119+'中央シニア杯'!D35</f>
        <v>46</v>
      </c>
      <c r="E11" s="64">
        <f>'関団連（春）'!E132+'学童（春）'!E60+'新所リーグ（春）'!E160+ガスワン!E59+'所少連（春）'!E109+'関団連（春）中央'!E62+'西武沿線'!E183+'市長杯'!E108+'ガスワン埼玉'!E83+'関東少年野球'!E149+'関東少年野球中央'!E59+'読売ウイナーズカップ'!E59+'新所リーグ（秋）'!E160+'所少連（秋）'!E135+'学童（秋）'!E83+'関団連新人戦'!E33+'武蔵狭山杯'!E119+'中央シニア杯'!E35</f>
        <v>130</v>
      </c>
      <c r="F11" s="64">
        <f>'関団連（春）'!F132+'学童（春）'!F60+'新所リーグ（春）'!F160+ガスワン!F59+'所少連（春）'!F109+'関団連（春）中央'!F62+'西武沿線'!F183+'市長杯'!F108+'ガスワン埼玉'!F83+'関東少年野球'!F149+'関東少年野球中央'!F59+'読売ウイナーズカップ'!F59+'新所リーグ（秋）'!F160+'所少連（秋）'!F135+'学童（秋）'!F83+'関団連新人戦'!F33+'武蔵狭山杯'!F119+'中央シニア杯'!F35</f>
        <v>113</v>
      </c>
      <c r="G11" s="64">
        <f>'関団連（春）'!G132+'学童（春）'!G60+'新所リーグ（春）'!G160+ガスワン!G59+'所少連（春）'!G109+'関団連（春）中央'!G62+'西武沿線'!G183+'市長杯'!G108+'ガスワン埼玉'!G83+'関東少年野球'!G149+'関東少年野球中央'!G59+'読売ウイナーズカップ'!G59+'新所リーグ（秋）'!G160+'所少連（秋）'!G135+'学童（秋）'!G83+'関団連新人戦'!G33+'武蔵狭山杯'!G119+'中央シニア杯'!G35</f>
        <v>36</v>
      </c>
      <c r="H11" s="64">
        <f>'関団連（春）'!H132+'学童（春）'!H60+'新所リーグ（春）'!H160+ガスワン!H59+'所少連（春）'!H109+'関団連（春）中央'!H62+'西武沿線'!H183+'市長杯'!H108+'ガスワン埼玉'!H83+'関東少年野球'!H149+'関東少年野球中央'!H59+'読売ウイナーズカップ'!H59+'新所リーグ（秋）'!H160+'所少連（秋）'!H135+'学童（秋）'!H83+'関団連新人戦'!H33+'武蔵狭山杯'!H119+'中央シニア杯'!H35</f>
        <v>27</v>
      </c>
      <c r="I11" s="64">
        <f>'関団連（春）'!I132+'学童（春）'!I60+'新所リーグ（春）'!I160+ガスワン!I59+'所少連（春）'!I109+'関団連（春）中央'!I62+'西武沿線'!I183+'市長杯'!I108+'ガスワン埼玉'!I83+'関東少年野球'!I149+'関東少年野球中央'!I59+'読売ウイナーズカップ'!I59+'新所リーグ（秋）'!I160+'所少連（秋）'!I135+'学童（秋）'!I83+'関団連新人戦'!I33+'武蔵狭山杯'!I119+'中央シニア杯'!I35</f>
        <v>29</v>
      </c>
      <c r="J11" s="64">
        <f>'関団連（春）'!J132+'学童（春）'!J60+'新所リーグ（春）'!J160+ガスワン!J59+'所少連（春）'!J109+'関団連（春）中央'!J62+'西武沿線'!J183+'市長杯'!J108+'ガスワン埼玉'!J83+'関東少年野球'!J149+'関東少年野球中央'!J59+'読売ウイナーズカップ'!J59+'新所リーグ（秋）'!J160+'所少連（秋）'!J135+'学童（秋）'!J83+'関団連新人戦'!J33+'武蔵狭山杯'!J119+'中央シニア杯'!J35</f>
        <v>14</v>
      </c>
      <c r="K11" s="64">
        <f>'関団連（春）'!K132+'学童（春）'!K60+'新所リーグ（春）'!K160+ガスワン!K59+'所少連（春）'!K109+'関団連（春）中央'!K62+'西武沿線'!K183+'市長杯'!K108+'ガスワン埼玉'!K83+'関東少年野球'!K149+'関東少年野球中央'!K59+'読売ウイナーズカップ'!K59+'新所リーグ（秋）'!K160+'所少連（秋）'!K135+'学童（秋）'!K83+'関団連新人戦'!K33+'武蔵狭山杯'!K119+'中央シニア杯'!K35</f>
        <v>15</v>
      </c>
      <c r="L11" s="64">
        <f>'関団連（春）'!L132+'学童（春）'!L60+'新所リーグ（春）'!L160+ガスワン!L59+'所少連（春）'!L109+'関団連（春）中央'!L62+'西武沿線'!L183+'市長杯'!L108+'ガスワン埼玉'!L83+'関東少年野球'!L149+'関東少年野球中央'!L59+'読売ウイナーズカップ'!L59+'新所リーグ（秋）'!L160+'所少連（秋）'!L135+'学童（秋）'!L83+'関団連新人戦'!L33+'武蔵狭山杯'!L119+'中央シニア杯'!L35</f>
        <v>24</v>
      </c>
      <c r="M11" s="64">
        <f>'関団連（春）'!M132+'学童（春）'!M60+'新所リーグ（春）'!M160+ガスワン!M59+'所少連（春）'!M109+'関団連（春）中央'!M62+'西武沿線'!M183+'市長杯'!M108+'ガスワン埼玉'!M83+'関東少年野球'!M149+'関東少年野球中央'!M59+'読売ウイナーズカップ'!M59+'新所リーグ（秋）'!M160+'所少連（秋）'!M135+'学童（秋）'!M83+'関団連新人戦'!M33+'武蔵狭山杯'!M119+'中央シニア杯'!M35</f>
        <v>4</v>
      </c>
      <c r="N11" s="64">
        <f>'関団連（春）'!N132+'学童（春）'!N60+'新所リーグ（春）'!N160+ガスワン!N59+'所少連（春）'!N109+'関団連（春）中央'!N62+'西武沿線'!N183+'市長杯'!N108+'ガスワン埼玉'!N83+'関東少年野球'!N149+'関東少年野球中央'!N59+'読売ウイナーズカップ'!N59+'新所リーグ（秋）'!N160+'所少連（秋）'!N135+'学童（秋）'!N83+'関団連新人戦'!N33+'武蔵狭山杯'!N119+'中央シニア杯'!N35</f>
        <v>2</v>
      </c>
      <c r="O11" s="18">
        <f t="shared" si="0"/>
        <v>0.3185840707964602</v>
      </c>
      <c r="P11" s="17">
        <f>'関団連（春）'!Q132+'学童（春）'!Q60+'新所リーグ（春）'!R160+ガスワン!Q59+'所少連（春）'!Q109+'関団連（春）中央'!Q62+'西武沿線'!Q183+'市長杯'!Q108+'ガスワン埼玉'!Q83+'関東少年野球'!Q149+'関東少年野球中央'!Q59+'読売ウイナーズカップ'!Q59+'新所リーグ（秋）'!R160+'所少連（秋）'!Q135+'学童（秋）'!Q83+'関団連新人戦'!Q33+'武蔵狭山杯'!Q119+'中央シニア杯'!Q35</f>
        <v>2</v>
      </c>
      <c r="Q11" s="17">
        <f>'関団連（春）'!R132+'学童（春）'!R60+'新所リーグ（春）'!S160+ガスワン!R59+'所少連（春）'!R109+'関団連（春）中央'!R62+'西武沿線'!R183+'市長杯'!R108+'ガスワン埼玉'!R83+'関東少年野球'!R149+'関東少年野球中央'!R59+'読売ウイナーズカップ'!R59+'新所リーグ（秋）'!S160+'所少連（秋）'!R135+'学童（秋）'!R83+'関団連新人戦'!R33+'武蔵狭山杯'!R119+'中央シニア杯'!R35</f>
        <v>1</v>
      </c>
      <c r="R11" s="17">
        <f>'関団連（春）'!S132+'学童（春）'!S60+'新所リーグ（春）'!T160+ガスワン!S59+'所少連（春）'!S109+'関団連（春）中央'!S62+'西武沿線'!S183+'市長杯'!S108+'ガスワン埼玉'!S83+'関東少年野球'!S149+'関東少年野球中央'!S59+'読売ウイナーズカップ'!S59+'新所リーグ（秋）'!T160+'所少連（秋）'!S135+'学童（秋）'!S83+'関団連新人戦'!S33+'武蔵狭山杯'!S119+'中央シニア杯'!S35</f>
        <v>9</v>
      </c>
      <c r="S11" s="17">
        <f t="shared" si="1"/>
        <v>53</v>
      </c>
      <c r="T11" s="18">
        <f>S11/F11</f>
        <v>0.4690265486725664</v>
      </c>
      <c r="U11" s="18">
        <f>(G11+J11)/(F11+J11)</f>
        <v>0.3937007874015748</v>
      </c>
      <c r="V11" s="195">
        <f>T11+U11</f>
        <v>0.8627273360741412</v>
      </c>
      <c r="W11" s="15">
        <f>'関団連（春）'!T132+'学童（春）'!T60+'新所リーグ（春）'!U160+ガスワン!T59+'所少連（春）'!T109+'関団連（春）中央'!T62+'西武沿線'!T183+'市長杯'!T108+'ガスワン埼玉'!T83+'関東少年野球'!T149+'関東少年野球中央'!T59+'読売ウイナーズカップ'!T59+'新所リーグ（秋）'!U160+'所少連（秋）'!T135+'学童（秋）'!T83+'関団連新人戦'!T33+'武蔵狭山杯'!T119+'中央シニア杯'!T35</f>
        <v>65</v>
      </c>
      <c r="X11" s="17">
        <f>'関団連（春）'!U132+'学童（春）'!U60+'新所リーグ（春）'!V160+ガスワン!U59+'所少連（春）'!U109+'関団連（春）中央'!U62+'西武沿線'!U183+'市長杯'!U108+'ガスワン埼玉'!U83+'関東少年野球'!U149+'関東少年野球中央'!U59+'読売ウイナーズカップ'!U59+'新所リーグ（秋）'!V160+'所少連（秋）'!U135+'学童（秋）'!U83+'関団連新人戦'!U33+'武蔵狭山杯'!U119+'中央シニア杯'!U35</f>
        <v>18</v>
      </c>
      <c r="Y11" s="29">
        <f t="shared" si="5"/>
        <v>0.27692307692307694</v>
      </c>
    </row>
    <row r="12" spans="2:25" ht="13.5">
      <c r="B12" s="15">
        <v>9</v>
      </c>
      <c r="C12" s="16" t="s">
        <v>29</v>
      </c>
      <c r="D12" s="64">
        <f>'関団連（春）'!D133+'学童（春）'!D61+'新所リーグ（春）'!D161+ガスワン!D60+'所少連（春）'!D110+'関団連（春）中央'!D63+'西武沿線'!D184+'市長杯'!D109+'ガスワン埼玉'!D84+'関東少年野球'!D150+'関東少年野球中央'!D60+'読売ウイナーズカップ'!D60+'新所リーグ（秋）'!D161+'所少連（秋）'!D136+'学童（秋）'!D84+'関団連新人戦'!D34+'武蔵狭山杯'!D120+'中央シニア杯'!D36</f>
        <v>19</v>
      </c>
      <c r="E12" s="64">
        <f>'関団連（春）'!E133+'学童（春）'!E61+'新所リーグ（春）'!E161+ガスワン!E60+'所少連（春）'!E110+'関団連（春）中央'!E63+'西武沿線'!E184+'市長杯'!E109+'ガスワン埼玉'!E84+'関東少年野球'!E150+'関東少年野球中央'!E60+'読売ウイナーズカップ'!E60+'新所リーグ（秋）'!E161+'所少連（秋）'!E136+'学童（秋）'!E84+'関団連新人戦'!E34+'武蔵狭山杯'!E120+'中央シニア杯'!E36</f>
        <v>37</v>
      </c>
      <c r="F12" s="64">
        <f>'関団連（春）'!F133+'学童（春）'!F61+'新所リーグ（春）'!F161+ガスワン!F60+'所少連（春）'!F110+'関団連（春）中央'!F63+'西武沿線'!F184+'市長杯'!F109+'ガスワン埼玉'!F84+'関東少年野球'!F150+'関東少年野球中央'!F60+'読売ウイナーズカップ'!F60+'新所リーグ（秋）'!F161+'所少連（秋）'!F136+'学童（秋）'!F84+'関団連新人戦'!F34+'武蔵狭山杯'!F120+'中央シニア杯'!F36</f>
        <v>32</v>
      </c>
      <c r="G12" s="64">
        <f>'関団連（春）'!G133+'学童（春）'!G61+'新所リーグ（春）'!G161+ガスワン!G60+'所少連（春）'!G110+'関団連（春）中央'!G63+'西武沿線'!G184+'市長杯'!G109+'ガスワン埼玉'!G84+'関東少年野球'!G150+'関東少年野球中央'!G60+'読売ウイナーズカップ'!G60+'新所リーグ（秋）'!G161+'所少連（秋）'!G136+'学童（秋）'!G84+'関団連新人戦'!G34+'武蔵狭山杯'!G120+'中央シニア杯'!G36</f>
        <v>9</v>
      </c>
      <c r="H12" s="64">
        <f>'関団連（春）'!H133+'学童（春）'!H61+'新所リーグ（春）'!H161+ガスワン!H60+'所少連（春）'!H110+'関団連（春）中央'!H63+'西武沿線'!H184+'市長杯'!H109+'ガスワン埼玉'!H84+'関東少年野球'!H150+'関東少年野球中央'!H60+'読売ウイナーズカップ'!H60+'新所リーグ（秋）'!H161+'所少連（秋）'!H136+'学童（秋）'!H84+'関団連新人戦'!H34+'武蔵狭山杯'!H120+'中央シニア杯'!H36</f>
        <v>6</v>
      </c>
      <c r="I12" s="64">
        <f>'関団連（春）'!I133+'学童（春）'!I61+'新所リーグ（春）'!I161+ガスワン!I60+'所少連（春）'!I110+'関団連（春）中央'!I63+'西武沿線'!I184+'市長杯'!I109+'ガスワン埼玉'!I84+'関東少年野球'!I150+'関東少年野球中央'!I60+'読売ウイナーズカップ'!I60+'新所リーグ（秋）'!I161+'所少連（秋）'!I136+'学童（秋）'!I84+'関団連新人戦'!I34+'武蔵狭山杯'!I120+'中央シニア杯'!I36</f>
        <v>9</v>
      </c>
      <c r="J12" s="64">
        <f>'関団連（春）'!J133+'学童（春）'!J61+'新所リーグ（春）'!J161+ガスワン!J60+'所少連（春）'!J110+'関団連（春）中央'!J63+'西武沿線'!J184+'市長杯'!J109+'ガスワン埼玉'!J84+'関東少年野球'!J150+'関東少年野球中央'!J60+'読売ウイナーズカップ'!J60+'新所リーグ（秋）'!J161+'所少連（秋）'!J136+'学童（秋）'!J84+'関団連新人戦'!J34+'武蔵狭山杯'!J120+'中央シニア杯'!J36</f>
        <v>5</v>
      </c>
      <c r="K12" s="64">
        <f>'関団連（春）'!K133+'学童（春）'!K61+'新所リーグ（春）'!K161+ガスワン!K60+'所少連（春）'!K110+'関団連（春）中央'!K63+'西武沿線'!K184+'市長杯'!K109+'ガスワン埼玉'!K84+'関東少年野球'!K150+'関東少年野球中央'!K60+'読売ウイナーズカップ'!K60+'新所リーグ（秋）'!K161+'所少連（秋）'!K136+'学童（秋）'!K84+'関団連新人戦'!K34+'武蔵狭山杯'!K120+'中央シニア杯'!K36</f>
        <v>6</v>
      </c>
      <c r="L12" s="64">
        <f>'関団連（春）'!L133+'学童（春）'!L61+'新所リーグ（春）'!L161+ガスワン!L60+'所少連（春）'!L110+'関団連（春）中央'!L63+'西武沿線'!L184+'市長杯'!L109+'ガスワン埼玉'!L84+'関東少年野球'!L150+'関東少年野球中央'!L60+'読売ウイナーズカップ'!L60+'新所リーグ（秋）'!L161+'所少連（秋）'!L136+'学童（秋）'!L84+'関団連新人戦'!L34+'武蔵狭山杯'!L120+'中央シニア杯'!L36</f>
        <v>10</v>
      </c>
      <c r="M12" s="64">
        <f>'関団連（春）'!M133+'学童（春）'!M61+'新所リーグ（春）'!M161+ガスワン!M60+'所少連（春）'!M110+'関団連（春）中央'!M63+'西武沿線'!M184+'市長杯'!M109+'ガスワン埼玉'!M84+'関東少年野球'!M150+'関東少年野球中央'!M60+'読売ウイナーズカップ'!M60+'新所リーグ（秋）'!M161+'所少連（秋）'!M136+'学童（秋）'!M84+'関団連新人戦'!M34+'武蔵狭山杯'!M120+'中央シニア杯'!M36</f>
        <v>7</v>
      </c>
      <c r="N12" s="64">
        <f>'関団連（春）'!N133+'学童（春）'!N61+'新所リーグ（春）'!N161+ガスワン!N60+'所少連（春）'!N110+'関団連（春）中央'!N63+'西武沿線'!N184+'市長杯'!N109+'ガスワン埼玉'!N84+'関東少年野球'!N150+'関東少年野球中央'!N60+'読売ウイナーズカップ'!N60+'新所リーグ（秋）'!N161+'所少連（秋）'!N136+'学童（秋）'!N84+'関団連新人戦'!N34+'武蔵狭山杯'!N120+'中央シニア杯'!N36</f>
        <v>0</v>
      </c>
      <c r="O12" s="18">
        <f t="shared" si="0"/>
        <v>0.28125</v>
      </c>
      <c r="P12" s="17">
        <f>'関団連（春）'!Q133+'学童（春）'!Q61+'新所リーグ（春）'!R161+ガスワン!Q60+'所少連（春）'!Q110+'関団連（春）中央'!Q63+'西武沿線'!Q184+'市長杯'!Q109+'ガスワン埼玉'!Q84+'関東少年野球'!Q150+'関東少年野球中央'!Q60+'読売ウイナーズカップ'!Q60+'新所リーグ（秋）'!R161+'所少連（秋）'!Q136+'学童（秋）'!Q84+'関団連新人戦'!Q34+'武蔵狭山杯'!Q120+'中央シニア杯'!Q36</f>
        <v>0</v>
      </c>
      <c r="Q12" s="17">
        <f>'関団連（春）'!R133+'学童（春）'!R61+'新所リーグ（春）'!S161+ガスワン!R60+'所少連（春）'!R110+'関団連（春）中央'!R63+'西武沿線'!R184+'市長杯'!R109+'ガスワン埼玉'!R84+'関東少年野球'!R150+'関東少年野球中央'!R60+'読売ウイナーズカップ'!R60+'新所リーグ（秋）'!S161+'所少連（秋）'!R136+'学童（秋）'!R84+'関団連新人戦'!R34+'武蔵狭山杯'!R120+'中央シニア杯'!R36</f>
        <v>1</v>
      </c>
      <c r="R12" s="17">
        <f>'関団連（春）'!S133+'学童（春）'!S61+'新所リーグ（春）'!T161+ガスワン!S60+'所少連（春）'!S110+'関団連（春）中央'!S63+'西武沿線'!S184+'市長杯'!S109+'ガスワン埼玉'!S84+'関東少年野球'!S150+'関東少年野球中央'!S60+'読売ウイナーズカップ'!S60+'新所リーグ（秋）'!T161+'所少連（秋）'!S136+'学童（秋）'!S84+'関団連新人戦'!S34+'武蔵狭山杯'!S120+'中央シニア杯'!S36</f>
        <v>4</v>
      </c>
      <c r="S12" s="17">
        <f t="shared" si="1"/>
        <v>15</v>
      </c>
      <c r="T12" s="18">
        <f>S12/F12</f>
        <v>0.46875</v>
      </c>
      <c r="U12" s="18">
        <f>(G12+J12)/(F12+J12)</f>
        <v>0.3783783783783784</v>
      </c>
      <c r="V12" s="195">
        <f>T12+U12</f>
        <v>0.8471283783783784</v>
      </c>
      <c r="W12" s="15">
        <f>'関団連（春）'!T133+'学童（春）'!T61+'新所リーグ（春）'!U161+ガスワン!T60+'所少連（春）'!T110+'関団連（春）中央'!T63+'西武沿線'!T184+'市長杯'!T109+'ガスワン埼玉'!T84+'関東少年野球'!T150+'関東少年野球中央'!T60+'読売ウイナーズカップ'!T60+'新所リーグ（秋）'!U161+'所少連（秋）'!T136+'学童（秋）'!T84+'関団連新人戦'!T34+'武蔵狭山杯'!T120+'中央シニア杯'!T36</f>
        <v>10</v>
      </c>
      <c r="X12" s="17">
        <f>'関団連（春）'!U133+'学童（春）'!U61+'新所リーグ（春）'!V161+ガスワン!U60+'所少連（春）'!U110+'関団連（春）中央'!U63+'西武沿線'!U184+'市長杯'!U109+'ガスワン埼玉'!U84+'関東少年野球'!U150+'関東少年野球中央'!U60+'読売ウイナーズカップ'!U60+'新所リーグ（秋）'!V161+'所少連（秋）'!U136+'学童（秋）'!U84+'関団連新人戦'!U34+'武蔵狭山杯'!U120+'中央シニア杯'!U36</f>
        <v>6</v>
      </c>
      <c r="Y12" s="29">
        <f t="shared" si="5"/>
        <v>0.6</v>
      </c>
    </row>
    <row r="13" spans="2:25" ht="13.5">
      <c r="B13" s="15">
        <v>10</v>
      </c>
      <c r="C13" s="46" t="s">
        <v>20</v>
      </c>
      <c r="D13" s="64">
        <f>'関団連（春）'!D134+'学童（春）'!D62+'新所リーグ（春）'!D162+ガスワン!D61+'所少連（春）'!D111+'関団連（春）中央'!D64+'西武沿線'!D185+'市長杯'!D110+'ガスワン埼玉'!D85+'関東少年野球'!D151+'関東少年野球中央'!D61+'読売ウイナーズカップ'!D61+'新所リーグ（秋）'!D162+'所少連（秋）'!D137+'学童（秋）'!D85+'関団連新人戦'!D35+'武蔵狭山杯'!D121+'中央シニア杯'!D37</f>
        <v>52</v>
      </c>
      <c r="E13" s="64">
        <f>'関団連（春）'!E134+'学童（春）'!E62+'新所リーグ（春）'!E162+ガスワン!E61+'所少連（春）'!E111+'関団連（春）中央'!E64+'西武沿線'!E185+'市長杯'!E110+'ガスワン埼玉'!E85+'関東少年野球'!E151+'関東少年野球中央'!E61+'読売ウイナーズカップ'!E61+'新所リーグ（秋）'!E162+'所少連（秋）'!E137+'学童（秋）'!E85+'関団連新人戦'!E35+'武蔵狭山杯'!E121+'中央シニア杯'!E37</f>
        <v>171</v>
      </c>
      <c r="F13" s="64">
        <f>'関団連（春）'!F134+'学童（春）'!F62+'新所リーグ（春）'!F162+ガスワン!F61+'所少連（春）'!F111+'関団連（春）中央'!F64+'西武沿線'!F185+'市長杯'!F110+'ガスワン埼玉'!F85+'関東少年野球'!F151+'関東少年野球中央'!F61+'読売ウイナーズカップ'!F61+'新所リーグ（秋）'!F162+'所少連（秋）'!F137+'学童（秋）'!F85+'関団連新人戦'!F35+'武蔵狭山杯'!F121+'中央シニア杯'!F37</f>
        <v>134</v>
      </c>
      <c r="G13" s="64">
        <f>'関団連（春）'!G134+'学童（春）'!G62+'新所リーグ（春）'!G162+ガスワン!G61+'所少連（春）'!G111+'関団連（春）中央'!G64+'西武沿線'!G185+'市長杯'!G110+'ガスワン埼玉'!G85+'関東少年野球'!G151+'関東少年野球中央'!G61+'読売ウイナーズカップ'!G61+'新所リーグ（秋）'!G162+'所少連（秋）'!G137+'学童（秋）'!G85+'関団連新人戦'!G35+'武蔵狭山杯'!G121+'中央シニア杯'!G37</f>
        <v>37</v>
      </c>
      <c r="H13" s="64">
        <f>'関団連（春）'!H134+'学童（春）'!H62+'新所リーグ（春）'!H162+ガスワン!H61+'所少連（春）'!H111+'関団連（春）中央'!H64+'西武沿線'!H185+'市長杯'!H110+'ガスワン埼玉'!H85+'関東少年野球'!H151+'関東少年野球中央'!H61+'読売ウイナーズカップ'!H61+'新所リーグ（秋）'!H162+'所少連（秋）'!H137+'学童（秋）'!H85+'関団連新人戦'!H35+'武蔵狭山杯'!H121+'中央シニア杯'!H37</f>
        <v>18</v>
      </c>
      <c r="I13" s="64">
        <f>'関団連（春）'!I134+'学童（春）'!I62+'新所リーグ（春）'!I162+ガスワン!I61+'所少連（春）'!I111+'関団連（春）中央'!I64+'西武沿線'!I185+'市長杯'!I110+'ガスワン埼玉'!I85+'関東少年野球'!I151+'関東少年野球中央'!I61+'読売ウイナーズカップ'!I61+'新所リーグ（秋）'!I162+'所少連（秋）'!I137+'学童（秋）'!I85+'関団連新人戦'!I35+'武蔵狭山杯'!I121+'中央シニア杯'!I37</f>
        <v>39</v>
      </c>
      <c r="J13" s="64">
        <f>'関団連（春）'!J134+'学童（春）'!J62+'新所リーグ（春）'!J162+ガスワン!J61+'所少連（春）'!J111+'関団連（春）中央'!J64+'西武沿線'!J185+'市長杯'!J110+'ガスワン埼玉'!J85+'関東少年野球'!J151+'関東少年野球中央'!J61+'読売ウイナーズカップ'!J61+'新所リーグ（秋）'!J162+'所少連（秋）'!J137+'学童（秋）'!J85+'関団連新人戦'!J35+'武蔵狭山杯'!J121+'中央シニア杯'!J37</f>
        <v>32</v>
      </c>
      <c r="K13" s="64">
        <f>'関団連（春）'!K134+'学童（春）'!K62+'新所リーグ（春）'!K162+ガスワン!K61+'所少連（春）'!K111+'関団連（春）中央'!K64+'西武沿線'!K185+'市長杯'!K110+'ガスワン埼玉'!K85+'関東少年野球'!K151+'関東少年野球中央'!K61+'読売ウイナーズカップ'!K61+'新所リーグ（秋）'!K162+'所少連（秋）'!K137+'学童（秋）'!K85+'関団連新人戦'!K35+'武蔵狭山杯'!K121+'中央シニア杯'!K37</f>
        <v>13</v>
      </c>
      <c r="L13" s="64">
        <f>'関団連（春）'!L134+'学童（春）'!L62+'新所リーグ（春）'!L162+ガスワン!L61+'所少連（春）'!L111+'関団連（春）中央'!L64+'西武沿線'!L185+'市長杯'!L110+'ガスワン埼玉'!L85+'関東少年野球'!L151+'関東少年野球中央'!L61+'読売ウイナーズカップ'!L61+'新所リーグ（秋）'!L162+'所少連（秋）'!L137+'学童（秋）'!L85+'関団連新人戦'!L35+'武蔵狭山杯'!L121+'中央シニア杯'!L37</f>
        <v>31</v>
      </c>
      <c r="M13" s="64">
        <f>'関団連（春）'!M134+'学童（春）'!M62+'新所リーグ（春）'!M162+ガスワン!M61+'所少連（春）'!M111+'関団連（春）中央'!M64+'西武沿線'!M185+'市長杯'!M110+'ガスワン埼玉'!M85+'関東少年野球'!M151+'関東少年野球中央'!M61+'読売ウイナーズカップ'!M61+'新所リーグ（秋）'!M162+'所少連（秋）'!M137+'学童（秋）'!M85+'関団連新人戦'!M35+'武蔵狭山杯'!M121+'中央シニア杯'!M37</f>
        <v>5</v>
      </c>
      <c r="N13" s="64">
        <f>'関団連（春）'!N134+'学童（春）'!N62+'新所リーグ（春）'!N162+ガスワン!N61+'所少連（春）'!N111+'関団連（春）中央'!N64+'西武沿線'!N185+'市長杯'!N110+'ガスワン埼玉'!N85+'関東少年野球'!N151+'関東少年野球中央'!N61+'読売ウイナーズカップ'!N61+'新所リーグ（秋）'!N162+'所少連（秋）'!N137+'学童（秋）'!N85+'関団連新人戦'!N35+'武蔵狭山杯'!N121+'中央シニア杯'!N37</f>
        <v>5</v>
      </c>
      <c r="O13" s="18">
        <f t="shared" si="0"/>
        <v>0.27611940298507465</v>
      </c>
      <c r="P13" s="17">
        <f>'関団連（春）'!Q134+'学童（春）'!Q62+'新所リーグ（春）'!R162+ガスワン!Q61+'所少連（春）'!Q111+'関団連（春）中央'!Q64+'西武沿線'!Q185+'市長杯'!Q110+'ガスワン埼玉'!Q85+'関東少年野球'!Q151+'関東少年野球中央'!Q61+'読売ウイナーズカップ'!Q61+'新所リーグ（秋）'!R162+'所少連（秋）'!Q137+'学童（秋）'!Q85+'関団連新人戦'!Q35+'武蔵狭山杯'!Q121+'中央シニア杯'!Q37</f>
        <v>1</v>
      </c>
      <c r="Q13" s="17">
        <f>'関団連（春）'!R134+'学童（春）'!R62+'新所リーグ（春）'!S162+ガスワン!R61+'所少連（春）'!R111+'関団連（春）中央'!R64+'西武沿線'!R185+'市長杯'!R110+'ガスワン埼玉'!R85+'関東少年野球'!R151+'関東少年野球中央'!R61+'読売ウイナーズカップ'!R61+'新所リーグ（秋）'!S162+'所少連（秋）'!R137+'学童（秋）'!R85+'関団連新人戦'!R35+'武蔵狭山杯'!R121+'中央シニア杯'!R37</f>
        <v>1</v>
      </c>
      <c r="R13" s="17">
        <f>'関団連（春）'!S134+'学童（春）'!S62+'新所リーグ（春）'!T162+ガスワン!S61+'所少連（春）'!S111+'関団連（春）中央'!S64+'西武沿線'!S185+'市長杯'!S110+'ガスワン埼玉'!S85+'関東少年野球'!S151+'関東少年野球中央'!S61+'読売ウイナーズカップ'!S61+'新所リーグ（秋）'!T162+'所少連（秋）'!S137+'学童（秋）'!S85+'関団連新人戦'!S35+'武蔵狭山杯'!S121+'中央シニア杯'!S37</f>
        <v>1</v>
      </c>
      <c r="S13" s="17">
        <f t="shared" si="1"/>
        <v>43</v>
      </c>
      <c r="T13" s="78">
        <f t="shared" si="2"/>
        <v>0.3208955223880597</v>
      </c>
      <c r="U13" s="78">
        <f t="shared" si="3"/>
        <v>0.41566265060240964</v>
      </c>
      <c r="V13" s="196">
        <f t="shared" si="4"/>
        <v>0.7365581729904693</v>
      </c>
      <c r="W13" s="15">
        <f>'関団連（春）'!T134+'学童（春）'!T62+'新所リーグ（春）'!U162+ガスワン!T61+'所少連（春）'!T111+'関団連（春）中央'!T64+'西武沿線'!T185+'市長杯'!T110+'ガスワン埼玉'!T85+'関東少年野球'!T151+'関東少年野球中央'!T61+'読売ウイナーズカップ'!T61+'新所リーグ（秋）'!U162+'所少連（秋）'!T137+'学童（秋）'!T85+'関団連新人戦'!T35+'武蔵狭山杯'!T121+'中央シニア杯'!T37</f>
        <v>48</v>
      </c>
      <c r="X13" s="17">
        <f>'関団連（春）'!U134+'学童（春）'!U62+'新所リーグ（春）'!V162+ガスワン!U61+'所少連（春）'!U111+'関団連（春）中央'!U64+'西武沿線'!U185+'市長杯'!U110+'ガスワン埼玉'!U85+'関東少年野球'!U151+'関東少年野球中央'!U61+'読売ウイナーズカップ'!U61+'新所リーグ（秋）'!V162+'所少連（秋）'!U137+'学童（秋）'!U85+'関団連新人戦'!U35+'武蔵狭山杯'!U121+'中央シニア杯'!U37</f>
        <v>14</v>
      </c>
      <c r="Y13" s="29">
        <f t="shared" si="5"/>
        <v>0.2916666666666667</v>
      </c>
    </row>
    <row r="14" spans="2:25" ht="13.5">
      <c r="B14" s="15">
        <v>12</v>
      </c>
      <c r="C14" s="46" t="s">
        <v>22</v>
      </c>
      <c r="D14" s="64">
        <f>'関団連（春）'!D135+'学童（春）'!D63+'新所リーグ（春）'!D163+ガスワン!D62+'所少連（春）'!D112+'関団連（春）中央'!D65+'西武沿線'!D186+'市長杯'!D111+'ガスワン埼玉'!D86+'関東少年野球'!D152+'関東少年野球中央'!D62+'読売ウイナーズカップ'!D62+'新所リーグ（秋）'!D163+'所少連（秋）'!D138+'学童（秋）'!D86+'関団連新人戦'!D36+'武蔵狭山杯'!D122+'中央シニア杯'!D38</f>
        <v>55</v>
      </c>
      <c r="E14" s="64">
        <f>'関団連（春）'!E135+'学童（春）'!E63+'新所リーグ（春）'!E163+ガスワン!E62+'所少連（春）'!E112+'関団連（春）中央'!E65+'西武沿線'!E186+'市長杯'!E111+'ガスワン埼玉'!E86+'関東少年野球'!E152+'関東少年野球中央'!E62+'読売ウイナーズカップ'!E62+'新所リーグ（秋）'!E163+'所少連（秋）'!E138+'学童（秋）'!E86+'関団連新人戦'!E36+'武蔵狭山杯'!E122+'中央シニア杯'!E38</f>
        <v>156</v>
      </c>
      <c r="F14" s="64">
        <f>'関団連（春）'!F135+'学童（春）'!F63+'新所リーグ（春）'!F163+ガスワン!F62+'所少連（春）'!F112+'関団連（春）中央'!F65+'西武沿線'!F186+'市長杯'!F111+'ガスワン埼玉'!F86+'関東少年野球'!F152+'関東少年野球中央'!F62+'読売ウイナーズカップ'!F62+'新所リーグ（秋）'!F163+'所少連（秋）'!F138+'学童（秋）'!F86+'関団連新人戦'!F36+'武蔵狭山杯'!F122+'中央シニア杯'!F38</f>
        <v>102</v>
      </c>
      <c r="G14" s="64">
        <f>'関団連（春）'!G135+'学童（春）'!G63+'新所リーグ（春）'!G163+ガスワン!G62+'所少連（春）'!G112+'関団連（春）中央'!G65+'西武沿線'!G186+'市長杯'!G111+'ガスワン埼玉'!G86+'関東少年野球'!G152+'関東少年野球中央'!G62+'読売ウイナーズカップ'!G62+'新所リーグ（秋）'!G163+'所少連（秋）'!G138+'学童（秋）'!G86+'関団連新人戦'!G36+'武蔵狭山杯'!G122+'中央シニア杯'!G38</f>
        <v>22</v>
      </c>
      <c r="H14" s="64">
        <f>'関団連（春）'!H135+'学童（春）'!H63+'新所リーグ（春）'!H163+ガスワン!H62+'所少連（春）'!H112+'関団連（春）中央'!H65+'西武沿線'!H186+'市長杯'!H111+'ガスワン埼玉'!H86+'関東少年野球'!H152+'関東少年野球中央'!H62+'読売ウイナーズカップ'!H62+'新所リーグ（秋）'!H163+'所少連（秋）'!H138+'学童（秋）'!H86+'関団連新人戦'!H36+'武蔵狭山杯'!H122+'中央シニア杯'!H38</f>
        <v>19</v>
      </c>
      <c r="I14" s="64">
        <f>'関団連（春）'!I135+'学童（春）'!I63+'新所リーグ（春）'!I163+ガスワン!I62+'所少連（春）'!I112+'関団連（春）中央'!I65+'西武沿線'!I186+'市長杯'!I111+'ガスワン埼玉'!I86+'関東少年野球'!I152+'関東少年野球中央'!I62+'読売ウイナーズカップ'!I62+'新所リーグ（秋）'!I163+'所少連（秋）'!I138+'学童（秋）'!I86+'関団連新人戦'!I36+'武蔵狭山杯'!I122+'中央シニア杯'!I38</f>
        <v>32</v>
      </c>
      <c r="J14" s="64">
        <f>'関団連（春）'!J135+'学童（春）'!J63+'新所リーグ（春）'!J163+ガスワン!J62+'所少連（春）'!J112+'関団連（春）中央'!J65+'西武沿線'!J186+'市長杯'!J111+'ガスワン埼玉'!J86+'関東少年野球'!J152+'関東少年野球中央'!J62+'読売ウイナーズカップ'!J62+'新所リーグ（秋）'!J163+'所少連（秋）'!J138+'学童（秋）'!J86+'関団連新人戦'!J36+'武蔵狭山杯'!J122+'中央シニア杯'!J38</f>
        <v>35</v>
      </c>
      <c r="K14" s="64">
        <f>'関団連（春）'!K135+'学童（春）'!K63+'新所リーグ（春）'!K163+ガスワン!K62+'所少連（春）'!K112+'関団連（春）中央'!K65+'西武沿線'!K186+'市長杯'!K111+'ガスワン埼玉'!K86+'関東少年野球'!K152+'関東少年野球中央'!K62+'読売ウイナーズカップ'!K62+'新所リーグ（秋）'!K163+'所少連（秋）'!K138+'学童（秋）'!K86+'関団連新人戦'!K36+'武蔵狭山杯'!K122+'中央シニア杯'!K38</f>
        <v>8</v>
      </c>
      <c r="L14" s="64">
        <f>'関団連（春）'!L135+'学童（春）'!L63+'新所リーグ（春）'!L163+ガスワン!L62+'所少連（春）'!L112+'関団連（春）中央'!L65+'西武沿線'!L186+'市長杯'!L111+'ガスワン埼玉'!L86+'関東少年野球'!L152+'関東少年野球中央'!L62+'読売ウイナーズカップ'!L62+'新所リーグ（秋）'!L163+'所少連（秋）'!L138+'学童（秋）'!L86+'関団連新人戦'!L36+'武蔵狭山杯'!L122+'中央シニア杯'!L38</f>
        <v>30</v>
      </c>
      <c r="M14" s="64">
        <f>'関団連（春）'!M135+'学童（春）'!M63+'新所リーグ（春）'!M163+ガスワン!M62+'所少連（春）'!M112+'関団連（春）中央'!M65+'西武沿線'!M186+'市長杯'!M111+'ガスワン埼玉'!M86+'関東少年野球'!M152+'関東少年野球中央'!M62+'読売ウイナーズカップ'!M62+'新所リーグ（秋）'!M163+'所少連（秋）'!M138+'学童（秋）'!M86+'関団連新人戦'!M36+'武蔵狭山杯'!M122+'中央シニア杯'!M38</f>
        <v>14</v>
      </c>
      <c r="N14" s="64">
        <f>'関団連（春）'!N135+'学童（春）'!N63+'新所リーグ（春）'!N163+ガスワン!N62+'所少連（春）'!N112+'関団連（春）中央'!N65+'西武沿線'!N186+'市長杯'!N111+'ガスワン埼玉'!N86+'関東少年野球'!N152+'関東少年野球中央'!N62+'読売ウイナーズカップ'!N62+'新所リーグ（秋）'!N163+'所少連（秋）'!N138+'学童（秋）'!N86+'関団連新人戦'!N36+'武蔵狭山杯'!N122+'中央シニア杯'!N38</f>
        <v>19</v>
      </c>
      <c r="O14" s="18">
        <f t="shared" si="0"/>
        <v>0.21568627450980393</v>
      </c>
      <c r="P14" s="17">
        <f>'関団連（春）'!Q135+'学童（春）'!Q63+'新所リーグ（春）'!R163+ガスワン!Q62+'所少連（春）'!Q112+'関団連（春）中央'!Q65+'西武沿線'!Q186+'市長杯'!Q111+'ガスワン埼玉'!Q86+'関東少年野球'!Q152+'関東少年野球中央'!Q62+'読売ウイナーズカップ'!Q62+'新所リーグ（秋）'!R163+'所少連（秋）'!Q138+'学童（秋）'!Q86+'関団連新人戦'!Q36+'武蔵狭山杯'!Q122+'中央シニア杯'!Q38</f>
        <v>0</v>
      </c>
      <c r="Q14" s="17">
        <f>'関団連（春）'!R135+'学童（春）'!R63+'新所リーグ（春）'!S163+ガスワン!R62+'所少連（春）'!R112+'関団連（春）中央'!R65+'西武沿線'!R186+'市長杯'!R111+'ガスワン埼玉'!R86+'関東少年野球'!R152+'関東少年野球中央'!R62+'読売ウイナーズカップ'!R62+'新所リーグ（秋）'!S163+'所少連（秋）'!R138+'学童（秋）'!R86+'関団連新人戦'!R36+'武蔵狭山杯'!R122+'中央シニア杯'!R38</f>
        <v>1</v>
      </c>
      <c r="R14" s="17">
        <f>'関団連（春）'!S135+'学童（春）'!S63+'新所リーグ（春）'!T163+ガスワン!S62+'所少連（春）'!S112+'関団連（春）中央'!S65+'西武沿線'!S186+'市長杯'!S111+'ガスワン埼玉'!S86+'関東少年野球'!S152+'関東少年野球中央'!S62+'読売ウイナーズカップ'!S62+'新所リーグ（秋）'!T163+'所少連（秋）'!S138+'学童（秋）'!S86+'関団連新人戦'!S36+'武蔵狭山杯'!S122+'中央シニア杯'!S38</f>
        <v>1</v>
      </c>
      <c r="S14" s="17">
        <f t="shared" si="1"/>
        <v>25</v>
      </c>
      <c r="T14" s="78">
        <f t="shared" si="2"/>
        <v>0.24509803921568626</v>
      </c>
      <c r="U14" s="78">
        <f t="shared" si="3"/>
        <v>0.41605839416058393</v>
      </c>
      <c r="V14" s="196">
        <f t="shared" si="4"/>
        <v>0.6611564333762702</v>
      </c>
      <c r="W14" s="15">
        <f>'関団連（春）'!T135+'学童（春）'!T63+'新所リーグ（春）'!U163+ガスワン!T62+'所少連（春）'!T112+'関団連（春）中央'!T65+'西武沿線'!T186+'市長杯'!T111+'ガスワン埼玉'!T86+'関東少年野球'!T152+'関東少年野球中央'!T62+'読売ウイナーズカップ'!T62+'新所リーグ（秋）'!U163+'所少連（秋）'!T138+'学童（秋）'!T86+'関団連新人戦'!T36+'武蔵狭山杯'!T122+'中央シニア杯'!T38</f>
        <v>43</v>
      </c>
      <c r="X14" s="17">
        <f>'関団連（春）'!U135+'学童（春）'!U63+'新所リーグ（春）'!V163+ガスワン!U62+'所少連（春）'!U112+'関団連（春）中央'!U65+'西武沿線'!U186+'市長杯'!U111+'ガスワン埼玉'!U86+'関東少年野球'!U152+'関東少年野球中央'!U62+'読売ウイナーズカップ'!U62+'新所リーグ（秋）'!V163+'所少連（秋）'!U138+'学童（秋）'!U86+'関団連新人戦'!U36+'武蔵狭山杯'!U122+'中央シニア杯'!U38</f>
        <v>10</v>
      </c>
      <c r="Y14" s="29">
        <f t="shared" si="5"/>
        <v>0.23255813953488372</v>
      </c>
    </row>
    <row r="15" spans="2:25" ht="13.5">
      <c r="B15" s="15">
        <v>13</v>
      </c>
      <c r="C15" s="46" t="s">
        <v>23</v>
      </c>
      <c r="D15" s="64">
        <f>'関団連（春）'!D136+'学童（春）'!D64+'新所リーグ（春）'!D164+ガスワン!D63+'所少連（春）'!D113+'関団連（春）中央'!D66+'西武沿線'!D187+'市長杯'!D112+'ガスワン埼玉'!D87+'関東少年野球'!D153+'関東少年野球中央'!D63+'読売ウイナーズカップ'!D63+'新所リーグ（秋）'!D164+'所少連（秋）'!D139+'学童（秋）'!D87+'関団連新人戦'!D37+'武蔵狭山杯'!D123+'中央シニア杯'!D39</f>
        <v>51</v>
      </c>
      <c r="E15" s="64">
        <f>'関団連（春）'!E136+'学童（春）'!E64+'新所リーグ（春）'!E164+ガスワン!E63+'所少連（春）'!E113+'関団連（春）中央'!E66+'西武沿線'!E187+'市長杯'!E112+'ガスワン埼玉'!E87+'関東少年野球'!E153+'関東少年野球中央'!E63+'読売ウイナーズカップ'!E63+'新所リーグ（秋）'!E164+'所少連（秋）'!E139+'学童（秋）'!E87+'関団連新人戦'!E37+'武蔵狭山杯'!E123+'中央シニア杯'!E39</f>
        <v>163</v>
      </c>
      <c r="F15" s="64">
        <f>'関団連（春）'!F136+'学童（春）'!F64+'新所リーグ（春）'!F164+ガスワン!F63+'所少連（春）'!F113+'関団連（春）中央'!F66+'西武沿線'!F187+'市長杯'!F112+'ガスワン埼玉'!F87+'関東少年野球'!F153+'関東少年野球中央'!F63+'読売ウイナーズカップ'!F63+'新所リーグ（秋）'!F164+'所少連（秋）'!F139+'学童（秋）'!F87+'関団連新人戦'!F37+'武蔵狭山杯'!F123+'中央シニア杯'!F39</f>
        <v>134</v>
      </c>
      <c r="G15" s="64">
        <f>'関団連（春）'!G136+'学童（春）'!G64+'新所リーグ（春）'!G164+ガスワン!G63+'所少連（春）'!G113+'関団連（春）中央'!G66+'西武沿線'!G187+'市長杯'!G112+'ガスワン埼玉'!G87+'関東少年野球'!G153+'関東少年野球中央'!G63+'読売ウイナーズカップ'!G63+'新所リーグ（秋）'!G164+'所少連（秋）'!G139+'学童（秋）'!G87+'関団連新人戦'!G37+'武蔵狭山杯'!G123+'中央シニア杯'!G39</f>
        <v>43</v>
      </c>
      <c r="H15" s="64">
        <f>'関団連（春）'!H136+'学童（春）'!H64+'新所リーグ（春）'!H164+ガスワン!H63+'所少連（春）'!H113+'関団連（春）中央'!H66+'西武沿線'!H187+'市長杯'!H112+'ガスワン埼玉'!H87+'関東少年野球'!H153+'関東少年野球中央'!H63+'読売ウイナーズカップ'!H63+'新所リーグ（秋）'!H164+'所少連（秋）'!H139+'学童（秋）'!H87+'関団連新人戦'!H37+'武蔵狭山杯'!H123+'中央シニア杯'!H39</f>
        <v>26</v>
      </c>
      <c r="I15" s="64">
        <f>'関団連（春）'!I136+'学童（春）'!I64+'新所リーグ（春）'!I164+ガスワン!I63+'所少連（春）'!I113+'関団連（春）中央'!I66+'西武沿線'!I187+'市長杯'!I112+'ガスワン埼玉'!I87+'関東少年野球'!I153+'関東少年野球中央'!I63+'読売ウイナーズカップ'!I63+'新所リーグ（秋）'!I164+'所少連（秋）'!I139+'学童（秋）'!I87+'関団連新人戦'!I37+'武蔵狭山杯'!I123+'中央シニア杯'!I39</f>
        <v>41</v>
      </c>
      <c r="J15" s="64">
        <f>'関団連（春）'!J136+'学童（春）'!J64+'新所リーグ（春）'!J164+ガスワン!J63+'所少連（春）'!J113+'関団連（春）中央'!J66+'西武沿線'!J187+'市長杯'!J112+'ガスワン埼玉'!J87+'関東少年野球'!J153+'関東少年野球中央'!J63+'読売ウイナーズカップ'!J63+'新所リーグ（秋）'!J164+'所少連（秋）'!J139+'学童（秋）'!J87+'関団連新人戦'!J37+'武蔵狭山杯'!J123+'中央シニア杯'!J39</f>
        <v>24</v>
      </c>
      <c r="K15" s="64">
        <f>'関団連（春）'!K136+'学童（春）'!K64+'新所リーグ（春）'!K164+ガスワン!K63+'所少連（春）'!K113+'関団連（春）中央'!K66+'西武沿線'!K187+'市長杯'!K112+'ガスワン埼玉'!K87+'関東少年野球'!K153+'関東少年野球中央'!K63+'読売ウイナーズカップ'!K63+'新所リーグ（秋）'!K164+'所少連（秋）'!K139+'学童（秋）'!K87+'関団連新人戦'!K37+'武蔵狭山杯'!K123+'中央シニア杯'!K39</f>
        <v>12</v>
      </c>
      <c r="L15" s="64">
        <f>'関団連（春）'!L136+'学童（春）'!L64+'新所リーグ（春）'!L164+ガスワン!L63+'所少連（春）'!L113+'関団連（春）中央'!L66+'西武沿線'!L187+'市長杯'!L112+'ガスワン埼玉'!L87+'関東少年野球'!L153+'関東少年野球中央'!L63+'読売ウイナーズカップ'!L63+'新所リーグ（秋）'!L164+'所少連（秋）'!L139+'学童（秋）'!L87+'関団連新人戦'!L37+'武蔵狭山杯'!L123+'中央シニア杯'!L39</f>
        <v>35</v>
      </c>
      <c r="M15" s="64">
        <f>'関団連（春）'!M136+'学童（春）'!M64+'新所リーグ（春）'!M164+ガスワン!M63+'所少連（春）'!M113+'関団連（春）中央'!M66+'西武沿線'!M187+'市長杯'!M112+'ガスワン埼玉'!M87+'関東少年野球'!M153+'関東少年野球中央'!M63+'読売ウイナーズカップ'!M63+'新所リーグ（秋）'!M164+'所少連（秋）'!M139+'学童（秋）'!M87+'関団連新人戦'!M37+'武蔵狭山杯'!M123+'中央シニア杯'!M39</f>
        <v>18</v>
      </c>
      <c r="N15" s="64">
        <f>'関団連（春）'!N136+'学童（春）'!N64+'新所リーグ（春）'!N164+ガスワン!N63+'所少連（春）'!N113+'関団連（春）中央'!N66+'西武沿線'!N187+'市長杯'!N112+'ガスワン埼玉'!N87+'関東少年野球'!N153+'関東少年野球中央'!N63+'読売ウイナーズカップ'!N63+'新所リーグ（秋）'!N164+'所少連（秋）'!N139+'学童（秋）'!N87+'関団連新人戦'!N37+'武蔵狭山杯'!N123+'中央シニア杯'!N39</f>
        <v>5</v>
      </c>
      <c r="O15" s="78">
        <f t="shared" si="0"/>
        <v>0.3208955223880597</v>
      </c>
      <c r="P15" s="17">
        <f>'関団連（春）'!Q136+'学童（春）'!Q64+'新所リーグ（春）'!R164+ガスワン!Q63+'所少連（春）'!Q113+'関団連（春）中央'!Q66+'西武沿線'!Q187+'市長杯'!Q112+'ガスワン埼玉'!Q87+'関東少年野球'!Q153+'関東少年野球中央'!Q63+'読売ウイナーズカップ'!Q63+'新所リーグ（秋）'!R164+'所少連（秋）'!Q139+'学童（秋）'!Q87+'関団連新人戦'!Q37+'武蔵狭山杯'!Q123+'中央シニア杯'!Q39</f>
        <v>1</v>
      </c>
      <c r="Q15" s="17">
        <f>'関団連（春）'!R136+'学童（春）'!R64+'新所リーグ（春）'!S164+ガスワン!R63+'所少連（春）'!R113+'関団連（春）中央'!R66+'西武沿線'!R187+'市長杯'!R112+'ガスワン埼玉'!R87+'関東少年野球'!R153+'関東少年野球中央'!R63+'読売ウイナーズカップ'!R63+'新所リーグ（秋）'!S164+'所少連（秋）'!R139+'学童（秋）'!R87+'関団連新人戦'!R37+'武蔵狭山杯'!R123+'中央シニア杯'!R39</f>
        <v>0</v>
      </c>
      <c r="R15" s="17">
        <f>'関団連（春）'!S136+'学童（春）'!S64+'新所リーグ（春）'!T164+ガスワン!S63+'所少連（春）'!S113+'関団連（春）中央'!S66+'西武沿線'!S187+'市長杯'!S112+'ガスワン埼玉'!S87+'関東少年野球'!S153+'関東少年野球中央'!S63+'読売ウイナーズカップ'!S63+'新所リーグ（秋）'!T164+'所少連（秋）'!S139+'学童（秋）'!S87+'関団連新人戦'!S37+'武蔵狭山杯'!S123+'中央シニア杯'!S39</f>
        <v>6</v>
      </c>
      <c r="S15" s="17">
        <f t="shared" si="1"/>
        <v>52</v>
      </c>
      <c r="T15" s="78">
        <f t="shared" si="2"/>
        <v>0.3880597014925373</v>
      </c>
      <c r="U15" s="78">
        <f t="shared" si="3"/>
        <v>0.4240506329113924</v>
      </c>
      <c r="V15" s="196">
        <f t="shared" si="4"/>
        <v>0.8121103344039298</v>
      </c>
      <c r="W15" s="15">
        <f>'関団連（春）'!T136+'学童（春）'!T64+'新所リーグ（春）'!U164+ガスワン!T63+'所少連（春）'!T113+'関団連（春）中央'!T66+'西武沿線'!T187+'市長杯'!T112+'ガスワン埼玉'!T87+'関東少年野球'!T153+'関東少年野球中央'!T63+'読売ウイナーズカップ'!T63+'新所リーグ（秋）'!U164+'所少連（秋）'!T139+'学童（秋）'!T87+'関団連新人戦'!T37+'武蔵狭山杯'!T123+'中央シニア杯'!T39</f>
        <v>69</v>
      </c>
      <c r="X15" s="17">
        <f>'関団連（春）'!U136+'学童（春）'!U64+'新所リーグ（春）'!V164+ガスワン!U63+'所少連（春）'!U113+'関団連（春）中央'!U66+'西武沿線'!U187+'市長杯'!U112+'ガスワン埼玉'!U87+'関東少年野球'!U153+'関東少年野球中央'!U63+'読売ウイナーズカップ'!U63+'新所リーグ（秋）'!V164+'所少連（秋）'!U139+'学童（秋）'!U87+'関団連新人戦'!U37+'武蔵狭山杯'!U123+'中央シニア杯'!U39</f>
        <v>24</v>
      </c>
      <c r="Y15" s="29">
        <f t="shared" si="5"/>
        <v>0.34782608695652173</v>
      </c>
    </row>
    <row r="16" spans="2:25" ht="13.5">
      <c r="B16" s="15">
        <v>14</v>
      </c>
      <c r="C16" s="46" t="s">
        <v>24</v>
      </c>
      <c r="D16" s="64">
        <f>'関団連（春）'!D137+'学童（春）'!D65+'新所リーグ（春）'!D165+ガスワン!D64+'所少連（春）'!D114+'関団連（春）中央'!D67+'西武沿線'!D188+'市長杯'!D113+'ガスワン埼玉'!D88+'関東少年野球'!D154+'関東少年野球中央'!D64+'読売ウイナーズカップ'!D64+'新所リーグ（秋）'!D165+'所少連（秋）'!D140+'学童（秋）'!D88+'関団連新人戦'!D38+'武蔵狭山杯'!D124+'中央シニア杯'!D40</f>
        <v>39</v>
      </c>
      <c r="E16" s="64">
        <f>'関団連（春）'!E137+'学童（春）'!E65+'新所リーグ（春）'!E165+ガスワン!E64+'所少連（春）'!E114+'関団連（春）中央'!E67+'西武沿線'!E188+'市長杯'!E113+'ガスワン埼玉'!E88+'関東少年野球'!E154+'関東少年野球中央'!E64+'読売ウイナーズカップ'!E64+'新所リーグ（秋）'!E165+'所少連（秋）'!E140+'学童（秋）'!E88+'関団連新人戦'!E38+'武蔵狭山杯'!E124+'中央シニア杯'!E40</f>
        <v>75</v>
      </c>
      <c r="F16" s="64">
        <f>'関団連（春）'!F137+'学童（春）'!F65+'新所リーグ（春）'!F165+ガスワン!F64+'所少連（春）'!F114+'関団連（春）中央'!F67+'西武沿線'!F188+'市長杯'!F113+'ガスワン埼玉'!F88+'関東少年野球'!F154+'関東少年野球中央'!F64+'読売ウイナーズカップ'!F64+'新所リーグ（秋）'!F165+'所少連（秋）'!F140+'学童（秋）'!F88+'関団連新人戦'!F38+'武蔵狭山杯'!F124+'中央シニア杯'!F40</f>
        <v>65</v>
      </c>
      <c r="G16" s="64">
        <f>'関団連（春）'!G137+'学童（春）'!G65+'新所リーグ（春）'!G165+ガスワン!G64+'所少連（春）'!G114+'関団連（春）中央'!G67+'西武沿線'!G188+'市長杯'!G113+'ガスワン埼玉'!G88+'関東少年野球'!G154+'関東少年野球中央'!G64+'読売ウイナーズカップ'!G64+'新所リーグ（秋）'!G165+'所少連（秋）'!G140+'学童（秋）'!G88+'関団連新人戦'!G38+'武蔵狭山杯'!G124+'中央シニア杯'!G40</f>
        <v>17</v>
      </c>
      <c r="H16" s="64">
        <f>'関団連（春）'!H137+'学童（春）'!H65+'新所リーグ（春）'!H165+ガスワン!H64+'所少連（春）'!H114+'関団連（春）中央'!H67+'西武沿線'!H188+'市長杯'!H113+'ガスワン埼玉'!H88+'関東少年野球'!H154+'関東少年野球中央'!H64+'読売ウイナーズカップ'!H64+'新所リーグ（秋）'!H165+'所少連（秋）'!H140+'学童（秋）'!H88+'関団連新人戦'!H38+'武蔵狭山杯'!H124+'中央シニア杯'!H40</f>
        <v>11</v>
      </c>
      <c r="I16" s="64">
        <f>'関団連（春）'!I137+'学童（春）'!I65+'新所リーグ（春）'!I165+ガスワン!I64+'所少連（春）'!I114+'関団連（春）中央'!I67+'西武沿線'!I188+'市長杯'!I113+'ガスワン埼玉'!I88+'関東少年野球'!I154+'関東少年野球中央'!I64+'読売ウイナーズカップ'!I64+'新所リーグ（秋）'!I165+'所少連（秋）'!I140+'学童（秋）'!I88+'関団連新人戦'!I38+'武蔵狭山杯'!I124+'中央シニア杯'!I40</f>
        <v>15</v>
      </c>
      <c r="J16" s="64">
        <f>'関団連（春）'!J137+'学童（春）'!J65+'新所リーグ（春）'!J165+ガスワン!J64+'所少連（春）'!J114+'関団連（春）中央'!J67+'西武沿線'!J188+'市長杯'!J113+'ガスワン埼玉'!J88+'関東少年野球'!J154+'関東少年野球中央'!J64+'読売ウイナーズカップ'!J64+'新所リーグ（秋）'!J165+'所少連（秋）'!J140+'学童（秋）'!J88+'関団連新人戦'!J38+'武蔵狭山杯'!J124+'中央シニア杯'!J40</f>
        <v>10</v>
      </c>
      <c r="K16" s="64">
        <f>'関団連（春）'!K137+'学童（春）'!K65+'新所リーグ（春）'!K165+ガスワン!K64+'所少連（春）'!K114+'関団連（春）中央'!K67+'西武沿線'!K188+'市長杯'!K113+'ガスワン埼玉'!K88+'関東少年野球'!K154+'関東少年野球中央'!K64+'読売ウイナーズカップ'!K64+'新所リーグ（秋）'!K165+'所少連（秋）'!K140+'学童（秋）'!K88+'関団連新人戦'!K38+'武蔵狭山杯'!K124+'中央シニア杯'!K40</f>
        <v>20</v>
      </c>
      <c r="L16" s="64">
        <f>'関団連（春）'!L137+'学童（春）'!L65+'新所リーグ（春）'!L165+ガスワン!L64+'所少連（春）'!L114+'関団連（春）中央'!L67+'西武沿線'!L188+'市長杯'!L113+'ガスワン埼玉'!L88+'関東少年野球'!L154+'関東少年野球中央'!L64+'読売ウイナーズカップ'!L64+'新所リーグ（秋）'!L165+'所少連（秋）'!L140+'学童（秋）'!L88+'関団連新人戦'!L38+'武蔵狭山杯'!L124+'中央シニア杯'!L40</f>
        <v>9</v>
      </c>
      <c r="M16" s="64">
        <f>'関団連（春）'!M137+'学童（春）'!M65+'新所リーグ（春）'!M165+ガスワン!M64+'所少連（春）'!M114+'関団連（春）中央'!M67+'西武沿線'!M188+'市長杯'!M113+'ガスワン埼玉'!M88+'関東少年野球'!M154+'関東少年野球中央'!M64+'読売ウイナーズカップ'!M64+'新所リーグ（秋）'!M165+'所少連（秋）'!M140+'学童（秋）'!M88+'関団連新人戦'!M38+'武蔵狭山杯'!M124+'中央シニア杯'!M40</f>
        <v>10</v>
      </c>
      <c r="N16" s="64">
        <f>'関団連（春）'!N137+'学童（春）'!N65+'新所リーグ（春）'!N165+ガスワン!N64+'所少連（春）'!N114+'関団連（春）中央'!N67+'西武沿線'!N188+'市長杯'!N113+'ガスワン埼玉'!N88+'関東少年野球'!N154+'関東少年野球中央'!N64+'読売ウイナーズカップ'!N64+'新所リーグ（秋）'!N165+'所少連（秋）'!N140+'学童（秋）'!N88+'関団連新人戦'!N38+'武蔵狭山杯'!N124+'中央シニア杯'!N40</f>
        <v>0</v>
      </c>
      <c r="O16" s="78">
        <f t="shared" si="0"/>
        <v>0.26153846153846155</v>
      </c>
      <c r="P16" s="17">
        <f>'関団連（春）'!Q137+'学童（春）'!Q65+'新所リーグ（春）'!R165+ガスワン!Q64+'所少連（春）'!Q114+'関団連（春）中央'!Q67+'西武沿線'!Q188+'市長杯'!Q113+'ガスワン埼玉'!Q88+'関東少年野球'!Q154+'関東少年野球中央'!Q64+'読売ウイナーズカップ'!Q64+'新所リーグ（秋）'!R165+'所少連（秋）'!Q140+'学童（秋）'!Q88+'関団連新人戦'!Q38+'武蔵狭山杯'!Q124+'中央シニア杯'!Q40</f>
        <v>1</v>
      </c>
      <c r="Q16" s="17">
        <f>'関団連（春）'!R137+'学童（春）'!R65+'新所リーグ（春）'!S165+ガスワン!R64+'所少連（春）'!R114+'関団連（春）中央'!R67+'西武沿線'!R188+'市長杯'!R113+'ガスワン埼玉'!R88+'関東少年野球'!R154+'関東少年野球中央'!R64+'読売ウイナーズカップ'!R64+'新所リーグ（秋）'!S165+'所少連（秋）'!R140+'学童（秋）'!R88+'関団連新人戦'!R38+'武蔵狭山杯'!R124+'中央シニア杯'!R40</f>
        <v>0</v>
      </c>
      <c r="R16" s="17">
        <f>'関団連（春）'!S137+'学童（春）'!S65+'新所リーグ（春）'!T165+ガスワン!S64+'所少連（春）'!S114+'関団連（春）中央'!S67+'西武沿線'!S188+'市長杯'!S113+'ガスワン埼玉'!S88+'関東少年野球'!S154+'関東少年野球中央'!S64+'読売ウイナーズカップ'!S64+'新所リーグ（秋）'!T165+'所少連（秋）'!S140+'学童（秋）'!S88+'関団連新人戦'!S38+'武蔵狭山杯'!S124+'中央シニア杯'!S40</f>
        <v>2</v>
      </c>
      <c r="S16" s="96">
        <f t="shared" si="1"/>
        <v>22</v>
      </c>
      <c r="T16" s="78">
        <f t="shared" si="2"/>
        <v>0.3384615384615385</v>
      </c>
      <c r="U16" s="78">
        <f t="shared" si="3"/>
        <v>0.36</v>
      </c>
      <c r="V16" s="196">
        <f t="shared" si="4"/>
        <v>0.6984615384615385</v>
      </c>
      <c r="W16" s="15">
        <f>'関団連（春）'!T137+'学童（春）'!T65+'新所リーグ（春）'!U165+ガスワン!T64+'所少連（春）'!T114+'関団連（春）中央'!T67+'西武沿線'!T188+'市長杯'!T113+'ガスワン埼玉'!T88+'関東少年野球'!T154+'関東少年野球中央'!T64+'読売ウイナーズカップ'!T64+'新所リーグ（秋）'!U165+'所少連（秋）'!T140+'学童（秋）'!T88+'関団連新人戦'!T38+'武蔵狭山杯'!T124+'中央シニア杯'!T40</f>
        <v>30</v>
      </c>
      <c r="X16" s="17">
        <f>'関団連（春）'!U137+'学童（春）'!U65+'新所リーグ（春）'!V165+ガスワン!U64+'所少連（春）'!U114+'関団連（春）中央'!U67+'西武沿線'!U188+'市長杯'!U113+'ガスワン埼玉'!U88+'関東少年野球'!U154+'関東少年野球中央'!U64+'読売ウイナーズカップ'!U64+'新所リーグ（秋）'!V165+'所少連（秋）'!U140+'学童（秋）'!U88+'関団連新人戦'!U38+'武蔵狭山杯'!U124+'中央シニア杯'!U40</f>
        <v>8</v>
      </c>
      <c r="Y16" s="29">
        <f t="shared" si="5"/>
        <v>0.26666666666666666</v>
      </c>
    </row>
    <row r="17" spans="2:25" ht="13.5">
      <c r="B17" s="15">
        <v>15</v>
      </c>
      <c r="C17" s="46" t="s">
        <v>25</v>
      </c>
      <c r="D17" s="64">
        <f>'関団連（春）'!D138+'学童（春）'!D66+'新所リーグ（春）'!D166+ガスワン!D65+'所少連（春）'!D115+'関団連（春）中央'!D68+'西武沿線'!D189+'市長杯'!D114+'ガスワン埼玉'!D89+'関東少年野球'!D155+'関東少年野球中央'!D65+'読売ウイナーズカップ'!D65+'新所リーグ（秋）'!D166+'所少連（秋）'!D141+'学童（秋）'!D89+'関団連新人戦'!D39+'武蔵狭山杯'!D125+'中央シニア杯'!D41</f>
        <v>51</v>
      </c>
      <c r="E17" s="64">
        <f>'関団連（春）'!E138+'学童（春）'!E66+'新所リーグ（春）'!E166+ガスワン!E65+'所少連（春）'!E115+'関団連（春）中央'!E68+'西武沿線'!E189+'市長杯'!E114+'ガスワン埼玉'!E89+'関東少年野球'!E155+'関東少年野球中央'!E65+'読売ウイナーズカップ'!E65+'新所リーグ（秋）'!E166+'所少連（秋）'!E141+'学童（秋）'!E89+'関団連新人戦'!E39+'武蔵狭山杯'!E125+'中央シニア杯'!E41</f>
        <v>138</v>
      </c>
      <c r="F17" s="64">
        <f>'関団連（春）'!F138+'学童（春）'!F66+'新所リーグ（春）'!F166+ガスワン!F65+'所少連（春）'!F115+'関団連（春）中央'!F68+'西武沿線'!F189+'市長杯'!F114+'ガスワン埼玉'!F89+'関東少年野球'!F155+'関東少年野球中央'!F65+'読売ウイナーズカップ'!F65+'新所リーグ（秋）'!F166+'所少連（秋）'!F141+'学童（秋）'!F89+'関団連新人戦'!F39+'武蔵狭山杯'!F125+'中央シニア杯'!F41</f>
        <v>117</v>
      </c>
      <c r="G17" s="64">
        <f>'関団連（春）'!G138+'学童（春）'!G66+'新所リーグ（春）'!G166+ガスワン!G65+'所少連（春）'!G115+'関団連（春）中央'!G68+'西武沿線'!G189+'市長杯'!G114+'ガスワン埼玉'!G89+'関東少年野球'!G155+'関東少年野球中央'!G65+'読売ウイナーズカップ'!G65+'新所リーグ（秋）'!G166+'所少連（秋）'!G141+'学童（秋）'!G89+'関団連新人戦'!G39+'武蔵狭山杯'!G125+'中央シニア杯'!G41</f>
        <v>31</v>
      </c>
      <c r="H17" s="64">
        <f>'関団連（春）'!H138+'学童（春）'!H66+'新所リーグ（春）'!H166+ガスワン!H65+'所少連（春）'!H115+'関団連（春）中央'!H68+'西武沿線'!H189+'市長杯'!H114+'ガスワン埼玉'!H89+'関東少年野球'!H155+'関東少年野球中央'!H65+'読売ウイナーズカップ'!H65+'新所リーグ（秋）'!H166+'所少連（秋）'!H141+'学童（秋）'!H89+'関団連新人戦'!H39+'武蔵狭山杯'!H125+'中央シニア杯'!H41</f>
        <v>21</v>
      </c>
      <c r="I17" s="64">
        <f>'関団連（春）'!I138+'学童（春）'!I66+'新所リーグ（春）'!I166+ガスワン!I65+'所少連（春）'!I115+'関団連（春）中央'!I68+'西武沿線'!I189+'市長杯'!I114+'ガスワン埼玉'!I89+'関東少年野球'!I155+'関東少年野球中央'!I65+'読売ウイナーズカップ'!I65+'新所リーグ（秋）'!I166+'所少連（秋）'!I141+'学童（秋）'!I89+'関団連新人戦'!I39+'武蔵狭山杯'!I125+'中央シニア杯'!I41</f>
        <v>37</v>
      </c>
      <c r="J17" s="64">
        <f>'関団連（春）'!J138+'学童（春）'!J66+'新所リーグ（春）'!J166+ガスワン!J65+'所少連（春）'!J115+'関団連（春）中央'!J68+'西武沿線'!J189+'市長杯'!J114+'ガスワン埼玉'!J89+'関東少年野球'!J155+'関東少年野球中央'!J65+'読売ウイナーズカップ'!J65+'新所リーグ（秋）'!J166+'所少連（秋）'!J141+'学童（秋）'!J89+'関団連新人戦'!J39+'武蔵狭山杯'!J125+'中央シニア杯'!J41</f>
        <v>19</v>
      </c>
      <c r="K17" s="64">
        <f>'関団連（春）'!K138+'学童（春）'!K66+'新所リーグ（春）'!K166+ガスワン!K65+'所少連（春）'!K115+'関団連（春）中央'!K68+'西武沿線'!K189+'市長杯'!K114+'ガスワン埼玉'!K89+'関東少年野球'!K155+'関東少年野球中央'!K65+'読売ウイナーズカップ'!K65+'新所リーグ（秋）'!K166+'所少連（秋）'!K141+'学童（秋）'!K89+'関団連新人戦'!K39+'武蔵狭山杯'!K125+'中央シニア杯'!K41</f>
        <v>9</v>
      </c>
      <c r="L17" s="64">
        <f>'関団連（春）'!L138+'学童（春）'!L66+'新所リーグ（春）'!L166+ガスワン!L65+'所少連（春）'!L115+'関団連（春）中央'!L68+'西武沿線'!L189+'市長杯'!L114+'ガスワン埼玉'!L89+'関東少年野球'!L155+'関東少年野球中央'!L65+'読売ウイナーズカップ'!L65+'新所リーグ（秋）'!L166+'所少連（秋）'!L141+'学童（秋）'!L89+'関団連新人戦'!L39+'武蔵狭山杯'!L125+'中央シニア杯'!L41</f>
        <v>36</v>
      </c>
      <c r="M17" s="64">
        <f>'関団連（春）'!M138+'学童（春）'!M66+'新所リーグ（春）'!M166+ガスワン!M65+'所少連（春）'!M115+'関団連（春）中央'!M68+'西武沿線'!M189+'市長杯'!M114+'ガスワン埼玉'!M89+'関東少年野球'!M155+'関東少年野球中央'!M65+'読売ウイナーズカップ'!M65+'新所リーグ（秋）'!M166+'所少連（秋）'!M141+'学童（秋）'!M89+'関団連新人戦'!M39+'武蔵狭山杯'!M125+'中央シニア杯'!M41</f>
        <v>7</v>
      </c>
      <c r="N17" s="64">
        <f>'関団連（春）'!N138+'学童（春）'!N66+'新所リーグ（春）'!N166+ガスワン!N65+'所少連（春）'!N115+'関団連（春）中央'!N68+'西武沿線'!N189+'市長杯'!N114+'ガスワン埼玉'!N89+'関東少年野球'!N155+'関東少年野球中央'!N65+'読売ウイナーズカップ'!N65+'新所リーグ（秋）'!N166+'所少連（秋）'!N141+'学童（秋）'!N89+'関団連新人戦'!N39+'武蔵狭山杯'!N125+'中央シニア杯'!N41</f>
        <v>2</v>
      </c>
      <c r="O17" s="78">
        <f t="shared" si="0"/>
        <v>0.26495726495726496</v>
      </c>
      <c r="P17" s="17">
        <f>'関団連（春）'!Q138+'学童（春）'!Q66+'新所リーグ（春）'!R166+ガスワン!Q65+'所少連（春）'!Q115+'関団連（春）中央'!Q68+'西武沿線'!Q189+'市長杯'!Q114+'ガスワン埼玉'!Q89+'関東少年野球'!Q155+'関東少年野球中央'!Q65+'読売ウイナーズカップ'!Q65+'新所リーグ（秋）'!R166+'所少連（秋）'!Q141+'学童（秋）'!Q89+'関団連新人戦'!Q39+'武蔵狭山杯'!Q125+'中央シニア杯'!Q41</f>
        <v>1</v>
      </c>
      <c r="Q17" s="17">
        <f>'関団連（春）'!R138+'学童（春）'!R66+'新所リーグ（春）'!S166+ガスワン!R65+'所少連（春）'!R115+'関団連（春）中央'!R68+'西武沿線'!R189+'市長杯'!R114+'ガスワン埼玉'!R89+'関東少年野球'!R155+'関東少年野球中央'!R65+'読売ウイナーズカップ'!R65+'新所リーグ（秋）'!S166+'所少連（秋）'!R141+'学童（秋）'!R89+'関団連新人戦'!R39+'武蔵狭山杯'!R125+'中央シニア杯'!R41</f>
        <v>1</v>
      </c>
      <c r="R17" s="17">
        <f>'関団連（春）'!S138+'学童（春）'!S66+'新所リーグ（春）'!T166+ガスワン!S65+'所少連（春）'!S115+'関団連（春）中央'!S68+'西武沿線'!S189+'市長杯'!S114+'ガスワン埼玉'!S89+'関東少年野球'!S155+'関東少年野球中央'!S65+'読売ウイナーズカップ'!S65+'新所リーグ（秋）'!T166+'所少連（秋）'!S141+'学童（秋）'!S89+'関団連新人戦'!S39+'武蔵狭山杯'!S125+'中央シニア杯'!S41</f>
        <v>2</v>
      </c>
      <c r="S17" s="96">
        <f t="shared" si="1"/>
        <v>38</v>
      </c>
      <c r="T17" s="78">
        <f>S17/F17</f>
        <v>0.3247863247863248</v>
      </c>
      <c r="U17" s="78">
        <f t="shared" si="3"/>
        <v>0.36764705882352944</v>
      </c>
      <c r="V17" s="196">
        <f t="shared" si="4"/>
        <v>0.6924333836098542</v>
      </c>
      <c r="W17" s="15">
        <f>'関団連（春）'!T138+'学童（春）'!T66+'新所リーグ（春）'!U166+ガスワン!T65+'所少連（春）'!T115+'関団連（春）中央'!T68+'西武沿線'!T189+'市長杯'!T114+'ガスワン埼玉'!T89+'関東少年野球'!T155+'関東少年野球中央'!T65+'読売ウイナーズカップ'!T65+'新所リーグ（秋）'!U166+'所少連（秋）'!T141+'学童（秋）'!T89+'関団連新人戦'!T39+'武蔵狭山杯'!T125+'中央シニア杯'!T41</f>
        <v>44</v>
      </c>
      <c r="X17" s="17">
        <f>'関団連（春）'!U138+'学童（春）'!U66+'新所リーグ（春）'!V166+ガスワン!U65+'所少連（春）'!U115+'関団連（春）中央'!U68+'西武沿線'!U189+'市長杯'!U114+'ガスワン埼玉'!U89+'関東少年野球'!U155+'関東少年野球中央'!U65+'読売ウイナーズカップ'!U65+'新所リーグ（秋）'!V166+'所少連（秋）'!U141+'学童（秋）'!U89+'関団連新人戦'!U39+'武蔵狭山杯'!U125+'中央シニア杯'!U41</f>
        <v>17</v>
      </c>
      <c r="Y17" s="29">
        <f t="shared" si="5"/>
        <v>0.38636363636363635</v>
      </c>
    </row>
    <row r="18" spans="2:25" ht="13.5">
      <c r="B18" s="15">
        <v>16</v>
      </c>
      <c r="C18" s="46" t="s">
        <v>26</v>
      </c>
      <c r="D18" s="64">
        <f>'関団連（春）'!D139+'学童（春）'!D67+'新所リーグ（春）'!D167+ガスワン!D66+'所少連（春）'!D116+'関団連（春）中央'!D69+'西武沿線'!D190+'市長杯'!D115+'ガスワン埼玉'!D90+'関東少年野球'!D156+'関東少年野球中央'!D66+'読売ウイナーズカップ'!D66+'新所リーグ（秋）'!D167+'所少連（秋）'!D142+'学童（秋）'!D90+'関団連新人戦'!D40+'武蔵狭山杯'!D126+'中央シニア杯'!D42</f>
        <v>51</v>
      </c>
      <c r="E18" s="64">
        <f>'関団連（春）'!E139+'学童（春）'!E67+'新所リーグ（春）'!E167+ガスワン!E66+'所少連（春）'!E116+'関団連（春）中央'!E69+'西武沿線'!E190+'市長杯'!E115+'ガスワン埼玉'!E90+'関東少年野球'!E156+'関東少年野球中央'!E66+'読売ウイナーズカップ'!E66+'新所リーグ（秋）'!E167+'所少連（秋）'!E142+'学童（秋）'!E90+'関団連新人戦'!E40+'武蔵狭山杯'!E126+'中央シニア杯'!E42</f>
        <v>161</v>
      </c>
      <c r="F18" s="64">
        <f>'関団連（春）'!F139+'学童（春）'!F67+'新所リーグ（春）'!F167+ガスワン!F66+'所少連（春）'!F116+'関団連（春）中央'!F69+'西武沿線'!F190+'市長杯'!F115+'ガスワン埼玉'!F90+'関東少年野球'!F156+'関東少年野球中央'!F66+'読売ウイナーズカップ'!F66+'新所リーグ（秋）'!F167+'所少連（秋）'!F142+'学童（秋）'!F90+'関団連新人戦'!F40+'武蔵狭山杯'!F126+'中央シニア杯'!F42</f>
        <v>145</v>
      </c>
      <c r="G18" s="64">
        <f>'関団連（春）'!G139+'学童（春）'!G67+'新所リーグ（春）'!G167+ガスワン!G66+'所少連（春）'!G116+'関団連（春）中央'!G69+'西武沿線'!G190+'市長杯'!G115+'ガスワン埼玉'!G90+'関東少年野球'!G156+'関東少年野球中央'!G66+'読売ウイナーズカップ'!G66+'新所リーグ（秋）'!G167+'所少連（秋）'!G142+'学童（秋）'!G90+'関団連新人戦'!G40+'武蔵狭山杯'!G126+'中央シニア杯'!G42</f>
        <v>51</v>
      </c>
      <c r="H18" s="64">
        <f>'関団連（春）'!H139+'学童（春）'!H67+'新所リーグ（春）'!H167+ガスワン!H66+'所少連（春）'!H116+'関団連（春）中央'!H69+'西武沿線'!H190+'市長杯'!H115+'ガスワン埼玉'!H90+'関東少年野球'!H156+'関東少年野球中央'!H66+'読売ウイナーズカップ'!H66+'新所リーグ（秋）'!H167+'所少連（秋）'!H142+'学童（秋）'!H90+'関団連新人戦'!H40+'武蔵狭山杯'!H126+'中央シニア杯'!H42</f>
        <v>46</v>
      </c>
      <c r="I18" s="64">
        <f>'関団連（春）'!I139+'学童（春）'!I67+'新所リーグ（春）'!I167+ガスワン!I66+'所少連（春）'!I116+'関団連（春）中央'!I69+'西武沿線'!I190+'市長杯'!I115+'ガスワン埼玉'!I90+'関東少年野球'!I156+'関東少年野球中央'!I66+'読売ウイナーズカップ'!I66+'新所リーグ（秋）'!I167+'所少連（秋）'!I142+'学童（秋）'!I90+'関団連新人戦'!I40+'武蔵狭山杯'!I126+'中央シニア杯'!I42</f>
        <v>44</v>
      </c>
      <c r="J18" s="64">
        <f>'関団連（春）'!J139+'学童（春）'!J67+'新所リーグ（春）'!J167+ガスワン!J66+'所少連（春）'!J116+'関団連（春）中央'!J69+'西武沿線'!J190+'市長杯'!J115+'ガスワン埼玉'!J90+'関東少年野球'!J156+'関東少年野球中央'!J66+'読売ウイナーズカップ'!J66+'新所リーグ（秋）'!J167+'所少連（秋）'!J142+'学童（秋）'!J90+'関団連新人戦'!J40+'武蔵狭山杯'!J126+'中央シニア杯'!J42</f>
        <v>14</v>
      </c>
      <c r="K18" s="64">
        <f>'関団連（春）'!K139+'学童（春）'!K67+'新所リーグ（春）'!K167+ガスワン!K66+'所少連（春）'!K116+'関団連（春）中央'!K69+'西武沿線'!K190+'市長杯'!K115+'ガスワン埼玉'!K90+'関東少年野球'!K156+'関東少年野球中央'!K66+'読売ウイナーズカップ'!K66+'新所リーグ（秋）'!K167+'所少連（秋）'!K142+'学童（秋）'!K90+'関団連新人戦'!K40+'武蔵狭山杯'!K126+'中央シニア杯'!K42</f>
        <v>10</v>
      </c>
      <c r="L18" s="64">
        <f>'関団連（春）'!L139+'学童（春）'!L67+'新所リーグ（春）'!L167+ガスワン!L66+'所少連（春）'!L116+'関団連（春）中央'!L69+'西武沿線'!L190+'市長杯'!L115+'ガスワン埼玉'!L90+'関東少年野球'!L156+'関東少年野球中央'!L66+'読売ウイナーズカップ'!L66+'新所リーグ（秋）'!L167+'所少連（秋）'!L142+'学童（秋）'!L90+'関団連新人戦'!L40+'武蔵狭山杯'!L126+'中央シニア杯'!L42</f>
        <v>23</v>
      </c>
      <c r="M18" s="64">
        <f>'関団連（春）'!M139+'学童（春）'!M67+'新所リーグ（春）'!M167+ガスワン!M66+'所少連（春）'!M116+'関団連（春）中央'!M69+'西武沿線'!M190+'市長杯'!M115+'ガスワン埼玉'!M90+'関東少年野球'!M156+'関東少年野球中央'!M66+'読売ウイナーズカップ'!M66+'新所リーグ（秋）'!M167+'所少連（秋）'!M142+'学童（秋）'!M90+'関団連新人戦'!M40+'武蔵狭山杯'!M126+'中央シニア杯'!M42</f>
        <v>14</v>
      </c>
      <c r="N18" s="64">
        <f>'関団連（春）'!N139+'学童（春）'!N67+'新所リーグ（春）'!N167+ガスワン!N66+'所少連（春）'!N116+'関団連（春）中央'!N69+'西武沿線'!N190+'市長杯'!N115+'ガスワン埼玉'!N90+'関東少年野球'!N156+'関東少年野球中央'!N66+'読売ウイナーズカップ'!N66+'新所リーグ（秋）'!N167+'所少連（秋）'!N142+'学童（秋）'!N90+'関団連新人戦'!N40+'武蔵狭山杯'!N126+'中央シニア杯'!N42</f>
        <v>1</v>
      </c>
      <c r="O18" s="78">
        <f t="shared" si="0"/>
        <v>0.35172413793103446</v>
      </c>
      <c r="P18" s="17">
        <f>'関団連（春）'!Q139+'学童（春）'!Q67+'新所リーグ（春）'!R167+ガスワン!Q66+'所少連（春）'!Q116+'関団連（春）中央'!Q69+'西武沿線'!Q190+'市長杯'!Q115+'ガスワン埼玉'!Q90+'関東少年野球'!Q156+'関東少年野球中央'!Q66+'読売ウイナーズカップ'!Q66+'新所リーグ（秋）'!R167+'所少連（秋）'!Q142+'学童（秋）'!Q90+'関団連新人戦'!Q40+'武蔵狭山杯'!Q126+'中央シニア杯'!Q42</f>
        <v>6</v>
      </c>
      <c r="Q18" s="17">
        <f>'関団連（春）'!R139+'学童（春）'!R67+'新所リーグ（春）'!S167+ガスワン!R66+'所少連（春）'!R116+'関団連（春）中央'!R69+'西武沿線'!R190+'市長杯'!R115+'ガスワン埼玉'!R90+'関東少年野球'!R156+'関東少年野球中央'!R66+'読売ウイナーズカップ'!R66+'新所リーグ（秋）'!S167+'所少連（秋）'!R142+'学童（秋）'!R90+'関団連新人戦'!R40+'武蔵狭山杯'!R126+'中央シニア杯'!R42</f>
        <v>6</v>
      </c>
      <c r="R18" s="17">
        <f>'関団連（春）'!S139+'学童（春）'!S67+'新所リーグ（春）'!T167+ガスワン!S66+'所少連（春）'!S116+'関団連（春）中央'!S69+'西武沿線'!S190+'市長杯'!S115+'ガスワン埼玉'!S90+'関東少年野球'!S156+'関東少年野球中央'!S66+'読売ウイナーズカップ'!S66+'新所リーグ（秋）'!T167+'所少連（秋）'!S142+'学童（秋）'!S90+'関団連新人戦'!S40+'武蔵狭山杯'!S126+'中央シニア杯'!S42</f>
        <v>15</v>
      </c>
      <c r="S18" s="96">
        <f t="shared" si="1"/>
        <v>96</v>
      </c>
      <c r="T18" s="78">
        <f t="shared" si="2"/>
        <v>0.6620689655172414</v>
      </c>
      <c r="U18" s="78">
        <f t="shared" si="3"/>
        <v>0.4088050314465409</v>
      </c>
      <c r="V18" s="196">
        <f t="shared" si="4"/>
        <v>1.0708739969637824</v>
      </c>
      <c r="W18" s="15">
        <f>'関団連（春）'!T139+'学童（春）'!T67+'新所リーグ（春）'!U167+ガスワン!T66+'所少連（春）'!T116+'関団連（春）中央'!T69+'西武沿線'!T190+'市長杯'!T115+'ガスワン埼玉'!T90+'関東少年野球'!T156+'関東少年野球中央'!T66+'読売ウイナーズカップ'!T66+'新所リーグ（秋）'!U167+'所少連（秋）'!T142+'学童（秋）'!T90+'関団連新人戦'!T40+'武蔵狭山杯'!T126+'中央シニア杯'!T42</f>
        <v>79</v>
      </c>
      <c r="X18" s="17">
        <f>'関団連（春）'!U139+'学童（春）'!U67+'新所リーグ（春）'!V167+ガスワン!U66+'所少連（春）'!U116+'関団連（春）中央'!U69+'西武沿線'!U190+'市長杯'!U115+'ガスワン埼玉'!U90+'関東少年野球'!U156+'関東少年野球中央'!U66+'読売ウイナーズカップ'!U66+'新所リーグ（秋）'!V167+'所少連（秋）'!U142+'学童（秋）'!U90+'関団連新人戦'!U40+'武蔵狭山杯'!U126+'中央シニア杯'!U42</f>
        <v>28</v>
      </c>
      <c r="Y18" s="29">
        <f t="shared" si="5"/>
        <v>0.35443037974683544</v>
      </c>
    </row>
    <row r="19" spans="2:25" ht="13.5">
      <c r="B19" s="15">
        <v>17</v>
      </c>
      <c r="C19" s="46" t="s">
        <v>27</v>
      </c>
      <c r="D19" s="64">
        <f>'関団連（春）'!D140+'学童（春）'!D68+'新所リーグ（春）'!D168+ガスワン!D67+'所少連（春）'!D117+'関団連（春）中央'!D70+'西武沿線'!D191+'市長杯'!D116+'ガスワン埼玉'!D91+'関東少年野球'!D157+'関東少年野球中央'!D67+'読売ウイナーズカップ'!D67+'新所リーグ（秋）'!D168+'所少連（秋）'!D143+'学童（秋）'!D91+'関団連新人戦'!D41+'武蔵狭山杯'!D127+'中央シニア杯'!D43</f>
        <v>53</v>
      </c>
      <c r="E19" s="64">
        <f>'関団連（春）'!E140+'学童（春）'!E68+'新所リーグ（春）'!E168+ガスワン!E67+'所少連（春）'!E117+'関団連（春）中央'!E70+'西武沿線'!E191+'市長杯'!E116+'ガスワン埼玉'!E91+'関東少年野球'!E157+'関東少年野球中央'!E67+'読売ウイナーズカップ'!E67+'新所リーグ（秋）'!E168+'所少連（秋）'!E143+'学童（秋）'!E91+'関団連新人戦'!E41+'武蔵狭山杯'!E127+'中央シニア杯'!E43</f>
        <v>143</v>
      </c>
      <c r="F19" s="64">
        <f>'関団連（春）'!F140+'学童（春）'!F68+'新所リーグ（春）'!F168+ガスワン!F67+'所少連（春）'!F117+'関団連（春）中央'!F70+'西武沿線'!F191+'市長杯'!F116+'ガスワン埼玉'!F91+'関東少年野球'!F157+'関東少年野球中央'!F67+'読売ウイナーズカップ'!F67+'新所リーグ（秋）'!F168+'所少連（秋）'!F143+'学童（秋）'!F91+'関団連新人戦'!F41+'武蔵狭山杯'!F127+'中央シニア杯'!F43</f>
        <v>122</v>
      </c>
      <c r="G19" s="64">
        <f>'関団連（春）'!G140+'学童（春）'!G68+'新所リーグ（春）'!G168+ガスワン!G67+'所少連（春）'!G117+'関団連（春）中央'!G70+'西武沿線'!G191+'市長杯'!G116+'ガスワン埼玉'!G91+'関東少年野球'!G157+'関東少年野球中央'!G67+'読売ウイナーズカップ'!G67+'新所リーグ（秋）'!G168+'所少連（秋）'!G143+'学童（秋）'!G91+'関団連新人戦'!G41+'武蔵狭山杯'!G127+'中央シニア杯'!G43</f>
        <v>36</v>
      </c>
      <c r="H19" s="64">
        <f>'関団連（春）'!H140+'学童（春）'!H68+'新所リーグ（春）'!H168+ガスワン!H67+'所少連（春）'!H117+'関団連（春）中央'!H70+'西武沿線'!H191+'市長杯'!H116+'ガスワン埼玉'!H91+'関東少年野球'!H157+'関東少年野球中央'!H67+'読売ウイナーズカップ'!H67+'新所リーグ（秋）'!H168+'所少連（秋）'!H143+'学童（秋）'!H91+'関団連新人戦'!H41+'武蔵狭山杯'!H127+'中央シニア杯'!H43</f>
        <v>20</v>
      </c>
      <c r="I19" s="64">
        <f>'関団連（春）'!I140+'学童（春）'!I68+'新所リーグ（春）'!I168+ガスワン!I67+'所少連（春）'!I117+'関団連（春）中央'!I70+'西武沿線'!I191+'市長杯'!I116+'ガスワン埼玉'!I91+'関東少年野球'!I157+'関東少年野球中央'!I67+'読売ウイナーズカップ'!I67+'新所リーグ（秋）'!I168+'所少連（秋）'!I143+'学童（秋）'!I91+'関団連新人戦'!I41+'武蔵狭山杯'!I127+'中央シニア杯'!I43</f>
        <v>25</v>
      </c>
      <c r="J19" s="64">
        <f>'関団連（春）'!J140+'学童（春）'!J68+'新所リーグ（春）'!J168+ガスワン!J67+'所少連（春）'!J117+'関団連（春）中央'!J70+'西武沿線'!J191+'市長杯'!J116+'ガスワン埼玉'!J91+'関東少年野球'!J157+'関東少年野球中央'!J67+'読売ウイナーズカップ'!J67+'新所リーグ（秋）'!J168+'所少連（秋）'!J143+'学童（秋）'!J91+'関団連新人戦'!J41+'武蔵狭山杯'!J127+'中央シニア杯'!J43</f>
        <v>15</v>
      </c>
      <c r="K19" s="64">
        <f>'関団連（春）'!K140+'学童（春）'!K68+'新所リーグ（春）'!K168+ガスワン!K67+'所少連（春）'!K117+'関団連（春）中央'!K70+'西武沿線'!K191+'市長杯'!K116+'ガスワン埼玉'!K91+'関東少年野球'!K157+'関東少年野球中央'!K67+'読売ウイナーズカップ'!K67+'新所リーグ（秋）'!K168+'所少連（秋）'!K143+'学童（秋）'!K91+'関団連新人戦'!K41+'武蔵狭山杯'!K127+'中央シニア杯'!K43</f>
        <v>16</v>
      </c>
      <c r="L19" s="64">
        <f>'関団連（春）'!L140+'学童（春）'!L68+'新所リーグ（春）'!L168+ガスワン!L67+'所少連（春）'!L117+'関団連（春）中央'!L70+'西武沿線'!L191+'市長杯'!L116+'ガスワン埼玉'!L91+'関東少年野球'!L157+'関東少年野球中央'!L67+'読売ウイナーズカップ'!L67+'新所リーグ（秋）'!L168+'所少連（秋）'!L143+'学童（秋）'!L91+'関団連新人戦'!L41+'武蔵狭山杯'!L127+'中央シニア杯'!L43</f>
        <v>25</v>
      </c>
      <c r="M19" s="64">
        <f>'関団連（春）'!M140+'学童（春）'!M68+'新所リーグ（春）'!M168+ガスワン!M67+'所少連（春）'!M117+'関団連（春）中央'!M70+'西武沿線'!M191+'市長杯'!M116+'ガスワン埼玉'!M91+'関東少年野球'!M157+'関東少年野球中央'!M67+'読売ウイナーズカップ'!M67+'新所リーグ（秋）'!M168+'所少連（秋）'!M143+'学童（秋）'!M91+'関団連新人戦'!M41+'武蔵狭山杯'!M127+'中央シニア杯'!M43</f>
        <v>5</v>
      </c>
      <c r="N19" s="64">
        <f>'関団連（春）'!N140+'学童（春）'!N68+'新所リーグ（春）'!N168+ガスワン!N67+'所少連（春）'!N117+'関団連（春）中央'!N70+'西武沿線'!N191+'市長杯'!N116+'ガスワン埼玉'!N91+'関東少年野球'!N157+'関東少年野球中央'!N67+'読売ウイナーズカップ'!N67+'新所リーグ（秋）'!N168+'所少連（秋）'!N143+'学童（秋）'!N91+'関団連新人戦'!N41+'武蔵狭山杯'!N127+'中央シニア杯'!N43</f>
        <v>6</v>
      </c>
      <c r="O19" s="78">
        <f t="shared" si="0"/>
        <v>0.29508196721311475</v>
      </c>
      <c r="P19" s="17">
        <f>'関団連（春）'!Q140+'学童（春）'!Q68+'新所リーグ（春）'!R168+ガスワン!Q67+'所少連（春）'!Q117+'関団連（春）中央'!Q70+'西武沿線'!Q191+'市長杯'!Q116+'ガスワン埼玉'!Q91+'関東少年野球'!Q157+'関東少年野球中央'!Q67+'読売ウイナーズカップ'!Q67+'新所リーグ（秋）'!R168+'所少連（秋）'!Q143+'学童（秋）'!Q91+'関団連新人戦'!Q41+'武蔵狭山杯'!Q127+'中央シニア杯'!Q43</f>
        <v>0</v>
      </c>
      <c r="Q19" s="17">
        <f>'関団連（春）'!R140+'学童（春）'!R68+'新所リーグ（春）'!S168+ガスワン!R67+'所少連（春）'!R117+'関団連（春）中央'!R70+'西武沿線'!R191+'市長杯'!R116+'ガスワン埼玉'!R91+'関東少年野球'!R157+'関東少年野球中央'!R67+'読売ウイナーズカップ'!R67+'新所リーグ（秋）'!S168+'所少連（秋）'!R143+'学童（秋）'!R91+'関団連新人戦'!R41+'武蔵狭山杯'!R127+'中央シニア杯'!R43</f>
        <v>1</v>
      </c>
      <c r="R19" s="17">
        <f>'関団連（春）'!S140+'学童（春）'!S68+'新所リーグ（春）'!T168+ガスワン!S67+'所少連（春）'!S117+'関団連（春）中央'!S70+'西武沿線'!S191+'市長杯'!S116+'ガスワン埼玉'!S91+'関東少年野球'!S157+'関東少年野球中央'!S67+'読売ウイナーズカップ'!S67+'新所リーグ（秋）'!T168+'所少連（秋）'!S143+'学童（秋）'!S91+'関団連新人戦'!S41+'武蔵狭山杯'!S127+'中央シニア杯'!S43</f>
        <v>6</v>
      </c>
      <c r="S19" s="96">
        <f t="shared" si="1"/>
        <v>44</v>
      </c>
      <c r="T19" s="78">
        <f t="shared" si="2"/>
        <v>0.36065573770491804</v>
      </c>
      <c r="U19" s="78">
        <f t="shared" si="3"/>
        <v>0.3722627737226277</v>
      </c>
      <c r="V19" s="196">
        <f t="shared" si="4"/>
        <v>0.7329185114275458</v>
      </c>
      <c r="W19" s="15">
        <f>'関団連（春）'!T140+'学童（春）'!T68+'新所リーグ（春）'!U168+ガスワン!T67+'所少連（春）'!T117+'関団連（春）中央'!T70+'西武沿線'!T191+'市長杯'!T116+'ガスワン埼玉'!T91+'関東少年野球'!T157+'関東少年野球中央'!T67+'読売ウイナーズカップ'!T67+'新所リーグ（秋）'!U168+'所少連（秋）'!T143+'学童（秋）'!T91+'関団連新人戦'!T41+'武蔵狭山杯'!T127+'中央シニア杯'!T43</f>
        <v>55</v>
      </c>
      <c r="X19" s="17">
        <f>'関団連（春）'!U140+'学童（春）'!U68+'新所リーグ（春）'!V168+ガスワン!U67+'所少連（春）'!U117+'関団連（春）中央'!U70+'西武沿線'!U191+'市長杯'!U116+'ガスワン埼玉'!U91+'関東少年野球'!U157+'関東少年野球中央'!U67+'読売ウイナーズカップ'!U67+'新所リーグ（秋）'!V168+'所少連（秋）'!U143+'学童（秋）'!U91+'関団連新人戦'!U41+'武蔵狭山杯'!U127+'中央シニア杯'!U43</f>
        <v>21</v>
      </c>
      <c r="Y19" s="29">
        <f t="shared" si="5"/>
        <v>0.38181818181818183</v>
      </c>
    </row>
    <row r="20" spans="2:25" ht="13.5">
      <c r="B20" s="15">
        <v>18</v>
      </c>
      <c r="C20" s="46" t="s">
        <v>225</v>
      </c>
      <c r="D20" s="64">
        <f>'関団連（春）'!D141+'学童（春）'!D69+'新所リーグ（春）'!D169+ガスワン!D68+'所少連（春）'!D118+'関団連（春）中央'!D71+'西武沿線'!D192+'市長杯'!D117+'ガスワン埼玉'!D92+'関東少年野球'!D158+'関東少年野球中央'!D68+'読売ウイナーズカップ'!D68+'新所リーグ（秋）'!D169+'所少連（秋）'!D144+'学童（秋）'!D92+'関団連新人戦'!D42+'武蔵狭山杯'!D128+'中央シニア杯'!D44</f>
        <v>17</v>
      </c>
      <c r="E20" s="64">
        <f>'関団連（春）'!E141+'学童（春）'!E69+'新所リーグ（春）'!E169+ガスワン!E68+'所少連（春）'!E118+'関団連（春）中央'!E71+'西武沿線'!E192+'市長杯'!E117+'ガスワン埼玉'!E92+'関東少年野球'!E158+'関東少年野球中央'!E68+'読売ウイナーズカップ'!E68+'新所リーグ（秋）'!E169+'所少連（秋）'!E144+'学童（秋）'!E92+'関団連新人戦'!E42+'武蔵狭山杯'!E128+'中央シニア杯'!E44</f>
        <v>31</v>
      </c>
      <c r="F20" s="64">
        <f>'関団連（春）'!F141+'学童（春）'!F69+'新所リーグ（春）'!F169+ガスワン!F68+'所少連（春）'!F118+'関団連（春）中央'!F71+'西武沿線'!F192+'市長杯'!F117+'ガスワン埼玉'!F92+'関東少年野球'!F158+'関東少年野球中央'!F68+'読売ウイナーズカップ'!F68+'新所リーグ（秋）'!F169+'所少連（秋）'!F144+'学童（秋）'!F92+'関団連新人戦'!F42+'武蔵狭山杯'!F128+'中央シニア杯'!F44</f>
        <v>20</v>
      </c>
      <c r="G20" s="64">
        <f>'関団連（春）'!G141+'学童（春）'!G69+'新所リーグ（春）'!G169+ガスワン!G68+'所少連（春）'!G118+'関団連（春）中央'!G71+'西武沿線'!G192+'市長杯'!G117+'ガスワン埼玉'!G92+'関東少年野球'!G158+'関東少年野球中央'!G68+'読売ウイナーズカップ'!G68+'新所リーグ（秋）'!G169+'所少連（秋）'!G144+'学童（秋）'!G92+'関団連新人戦'!G42+'武蔵狭山杯'!G128+'中央シニア杯'!G44</f>
        <v>1</v>
      </c>
      <c r="H20" s="64">
        <f>'関団連（春）'!H141+'学童（春）'!H69+'新所リーグ（春）'!H169+ガスワン!H68+'所少連（春）'!H118+'関団連（春）中央'!H71+'西武沿線'!H192+'市長杯'!H117+'ガスワン埼玉'!H92+'関東少年野球'!H158+'関東少年野球中央'!H68+'読売ウイナーズカップ'!H68+'新所リーグ（秋）'!H169+'所少連（秋）'!H144+'学童（秋）'!H92+'関団連新人戦'!H42+'武蔵狭山杯'!H128+'中央シニア杯'!H44</f>
        <v>1</v>
      </c>
      <c r="I20" s="64">
        <f>'関団連（春）'!I141+'学童（春）'!I69+'新所リーグ（春）'!I169+ガスワン!I68+'所少連（春）'!I118+'関団連（春）中央'!I71+'西武沿線'!I192+'市長杯'!I117+'ガスワン埼玉'!I92+'関東少年野球'!I158+'関東少年野球中央'!I68+'読売ウイナーズカップ'!I68+'新所リーグ（秋）'!I169+'所少連（秋）'!I144+'学童（秋）'!I92+'関団連新人戦'!I42+'武蔵狭山杯'!I128+'中央シニア杯'!I44</f>
        <v>5</v>
      </c>
      <c r="J20" s="64">
        <f>'関団連（春）'!J141+'学童（春）'!J69+'新所リーグ（春）'!J169+ガスワン!J68+'所少連（春）'!J118+'関団連（春）中央'!J71+'西武沿線'!J192+'市長杯'!J117+'ガスワン埼玉'!J92+'関東少年野球'!J158+'関東少年野球中央'!J68+'読売ウイナーズカップ'!J68+'新所リーグ（秋）'!J169+'所少連（秋）'!J144+'学童（秋）'!J92+'関団連新人戦'!J42+'武蔵狭山杯'!J128+'中央シニア杯'!J44</f>
        <v>8</v>
      </c>
      <c r="K20" s="64">
        <f>'関団連（春）'!K141+'学童（春）'!K69+'新所リーグ（春）'!K169+ガスワン!K68+'所少連（春）'!K118+'関団連（春）中央'!K71+'西武沿線'!K192+'市長杯'!K117+'ガスワン埼玉'!K92+'関東少年野球'!K158+'関東少年野球中央'!K68+'読売ウイナーズカップ'!K68+'新所リーグ（秋）'!K169+'所少連（秋）'!K144+'学童（秋）'!K92+'関団連新人戦'!K42+'武蔵狭山杯'!K128+'中央シニア杯'!K44</f>
        <v>7</v>
      </c>
      <c r="L20" s="64">
        <f>'関団連（春）'!L141+'学童（春）'!L69+'新所リーグ（春）'!L169+ガスワン!L68+'所少連（春）'!L118+'関団連（春）中央'!L71+'西武沿線'!L192+'市長杯'!L117+'ガスワン埼玉'!L92+'関東少年野球'!L158+'関東少年野球中央'!L68+'読売ウイナーズカップ'!L68+'新所リーグ（秋）'!L169+'所少連（秋）'!L144+'学童（秋）'!L92+'関団連新人戦'!L42+'武蔵狭山杯'!L128+'中央シニア杯'!L44</f>
        <v>5</v>
      </c>
      <c r="M20" s="64">
        <f>'関団連（春）'!M141+'学童（春）'!M69+'新所リーグ（春）'!M169+ガスワン!M68+'所少連（春）'!M118+'関団連（春）中央'!M71+'西武沿線'!M192+'市長杯'!M117+'ガスワン埼玉'!M92+'関東少年野球'!M158+'関東少年野球中央'!M68+'読売ウイナーズカップ'!M68+'新所リーグ（秋）'!M169+'所少連（秋）'!M144+'学童（秋）'!M92+'関団連新人戦'!M42+'武蔵狭山杯'!M128+'中央シニア杯'!M44</f>
        <v>3</v>
      </c>
      <c r="N20" s="64">
        <f>'関団連（春）'!N141+'学童（春）'!N69+'新所リーグ（春）'!N169+ガスワン!N68+'所少連（春）'!N118+'関団連（春）中央'!N71+'西武沿線'!N192+'市長杯'!N117+'ガスワン埼玉'!N92+'関東少年野球'!N158+'関東少年野球中央'!N68+'読売ウイナーズカップ'!N68+'新所リーグ（秋）'!N169+'所少連（秋）'!N144+'学童（秋）'!N92+'関団連新人戦'!N42+'武蔵狭山杯'!N128+'中央シニア杯'!N44</f>
        <v>3</v>
      </c>
      <c r="O20" s="78">
        <f t="shared" si="0"/>
        <v>0.05</v>
      </c>
      <c r="P20" s="17">
        <f>'関団連（春）'!Q141+'学童（春）'!Q69+'新所リーグ（春）'!R169+ガスワン!Q68+'所少連（春）'!Q118+'関団連（春）中央'!Q71+'西武沿線'!Q192+'市長杯'!Q117+'ガスワン埼玉'!Q92+'関東少年野球'!Q158+'関東少年野球中央'!Q68+'読売ウイナーズカップ'!Q68+'新所リーグ（秋）'!R169+'所少連（秋）'!Q144+'学童（秋）'!Q92+'関団連新人戦'!Q42+'武蔵狭山杯'!Q128+'中央シニア杯'!Q44</f>
        <v>0</v>
      </c>
      <c r="Q20" s="17">
        <f>'関団連（春）'!R141+'学童（春）'!R69+'新所リーグ（春）'!S169+ガスワン!R68+'所少連（春）'!R118+'関団連（春）中央'!R71+'西武沿線'!R192+'市長杯'!R117+'ガスワン埼玉'!R92+'関東少年野球'!R158+'関東少年野球中央'!R68+'読売ウイナーズカップ'!R68+'新所リーグ（秋）'!S169+'所少連（秋）'!R144+'学童（秋）'!R92+'関団連新人戦'!R42+'武蔵狭山杯'!R128+'中央シニア杯'!R44</f>
        <v>0</v>
      </c>
      <c r="R20" s="17">
        <f>'関団連（春）'!S141+'学童（春）'!S69+'新所リーグ（春）'!T169+ガスワン!S68+'所少連（春）'!S118+'関団連（春）中央'!S71+'西武沿線'!S192+'市長杯'!S117+'ガスワン埼玉'!S92+'関東少年野球'!S158+'関東少年野球中央'!S68+'読売ウイナーズカップ'!S68+'新所リーグ（秋）'!T169+'所少連（秋）'!S144+'学童（秋）'!S92+'関団連新人戦'!S42+'武蔵狭山杯'!S128+'中央シニア杯'!S44</f>
        <v>0</v>
      </c>
      <c r="S20" s="96">
        <f>G20+R20+Q20*2+P20*3</f>
        <v>1</v>
      </c>
      <c r="T20" s="78">
        <f>S20/F20</f>
        <v>0.05</v>
      </c>
      <c r="U20" s="78">
        <f>(G20+J20)/(F20+J20)</f>
        <v>0.32142857142857145</v>
      </c>
      <c r="V20" s="196">
        <f>T20+U20</f>
        <v>0.37142857142857144</v>
      </c>
      <c r="W20" s="15">
        <f>'関団連（春）'!T141+'学童（春）'!T69+'新所リーグ（春）'!U169+ガスワン!T68+'所少連（春）'!T118+'関団連（春）中央'!T71+'西武沿線'!T192+'市長杯'!T117+'ガスワン埼玉'!T92+'関東少年野球'!T158+'関東少年野球中央'!T68+'読売ウイナーズカップ'!T68+'新所リーグ（秋）'!U169+'所少連（秋）'!T144+'学童（秋）'!T92+'関団連新人戦'!T42+'武蔵狭山杯'!T128+'中央シニア杯'!T44</f>
        <v>3</v>
      </c>
      <c r="X20" s="17">
        <f>'関団連（春）'!U141+'学童（春）'!U69+'新所リーグ（春）'!V169+ガスワン!U68+'所少連（春）'!U118+'関団連（春）中央'!U71+'西武沿線'!U192+'市長杯'!U117+'ガスワン埼玉'!U92+'関東少年野球'!U158+'関東少年野球中央'!U68+'読売ウイナーズカップ'!U68+'新所リーグ（秋）'!V169+'所少連（秋）'!U144+'学童（秋）'!U92+'関団連新人戦'!U42+'武蔵狭山杯'!U128+'中央シニア杯'!U44</f>
        <v>0</v>
      </c>
      <c r="Y20" s="29">
        <f t="shared" si="5"/>
        <v>0</v>
      </c>
    </row>
    <row r="21" spans="2:25" ht="13.5">
      <c r="B21" s="15">
        <v>19</v>
      </c>
      <c r="C21" s="46" t="s">
        <v>28</v>
      </c>
      <c r="D21" s="64">
        <f>'関団連（春）'!D142+'学童（春）'!D70+'新所リーグ（春）'!D170+ガスワン!D69+'所少連（春）'!D119+'関団連（春）中央'!D72+'西武沿線'!D193+'市長杯'!D118+'ガスワン埼玉'!D93+'関東少年野球'!D159+'関東少年野球中央'!D69+'読売ウイナーズカップ'!D69+'新所リーグ（秋）'!D170+'所少連（秋）'!D145+'学童（秋）'!D93+'関団連新人戦'!D43+'武蔵狭山杯'!D129+'中央シニア杯'!D45</f>
        <v>53</v>
      </c>
      <c r="E21" s="64">
        <f>'関団連（春）'!E142+'学童（春）'!E70+'新所リーグ（春）'!E170+ガスワン!E69+'所少連（春）'!E119+'関団連（春）中央'!E72+'西武沿線'!E193+'市長杯'!E118+'ガスワン埼玉'!E93+'関東少年野球'!E159+'関東少年野球中央'!E69+'読売ウイナーズカップ'!E69+'新所リーグ（秋）'!E170+'所少連（秋）'!E145+'学童（秋）'!E93+'関団連新人戦'!E43+'武蔵狭山杯'!E129+'中央シニア杯'!E45</f>
        <v>133</v>
      </c>
      <c r="F21" s="64">
        <f>'関団連（春）'!F142+'学童（春）'!F70+'新所リーグ（春）'!F170+ガスワン!F69+'所少連（春）'!F119+'関団連（春）中央'!F72+'西武沿線'!F193+'市長杯'!F118+'ガスワン埼玉'!F93+'関東少年野球'!F159+'関東少年野球中央'!F69+'読売ウイナーズカップ'!F69+'新所リーグ（秋）'!F170+'所少連（秋）'!F145+'学童（秋）'!F93+'関団連新人戦'!F43+'武蔵狭山杯'!F129+'中央シニア杯'!F45</f>
        <v>119</v>
      </c>
      <c r="G21" s="64">
        <f>'関団連（春）'!G142+'学童（春）'!G70+'新所リーグ（春）'!G170+ガスワン!G69+'所少連（春）'!G119+'関団連（春）中央'!G72+'西武沿線'!G193+'市長杯'!G118+'ガスワン埼玉'!G93+'関東少年野球'!G159+'関東少年野球中央'!G69+'読売ウイナーズカップ'!G69+'新所リーグ（秋）'!G170+'所少連（秋）'!G145+'学童（秋）'!G93+'関団連新人戦'!G43+'武蔵狭山杯'!G129+'中央シニア杯'!G45</f>
        <v>30</v>
      </c>
      <c r="H21" s="64">
        <f>'関団連（春）'!H142+'学童（春）'!H70+'新所リーグ（春）'!H170+ガスワン!H69+'所少連（春）'!H119+'関団連（春）中央'!H72+'西武沿線'!H193+'市長杯'!H118+'ガスワン埼玉'!H93+'関東少年野球'!H159+'関東少年野球中央'!H69+'読売ウイナーズカップ'!H69+'新所リーグ（秋）'!H170+'所少連（秋）'!H145+'学童（秋）'!H93+'関団連新人戦'!H43+'武蔵狭山杯'!H129+'中央シニア杯'!H45</f>
        <v>29</v>
      </c>
      <c r="I21" s="64">
        <f>'関団連（春）'!I142+'学童（春）'!I70+'新所リーグ（春）'!I170+ガスワン!I69+'所少連（春）'!I119+'関団連（春）中央'!I72+'西武沿線'!I193+'市長杯'!I118+'ガスワン埼玉'!I93+'関東少年野球'!I159+'関東少年野球中央'!I69+'読売ウイナーズカップ'!I69+'新所リーグ（秋）'!I170+'所少連（秋）'!I145+'学童（秋）'!I93+'関団連新人戦'!I43+'武蔵狭山杯'!I129+'中央シニア杯'!I45</f>
        <v>22</v>
      </c>
      <c r="J21" s="64">
        <f>'関団連（春）'!J142+'学童（春）'!J70+'新所リーグ（春）'!J170+ガスワン!J69+'所少連（春）'!J119+'関団連（春）中央'!J72+'西武沿線'!J193+'市長杯'!J118+'ガスワン埼玉'!J93+'関東少年野球'!J159+'関東少年野球中央'!J69+'読売ウイナーズカップ'!J69+'新所リーグ（秋）'!J170+'所少連（秋）'!J145+'学童（秋）'!J93+'関団連新人戦'!J43+'武蔵狭山杯'!J129+'中央シニア杯'!J45</f>
        <v>13</v>
      </c>
      <c r="K21" s="64">
        <f>'関団連（春）'!K142+'学童（春）'!K70+'新所リーグ（春）'!K170+ガスワン!K69+'所少連（春）'!K119+'関団連（春）中央'!K72+'西武沿線'!K193+'市長杯'!K118+'ガスワン埼玉'!K93+'関東少年野球'!K159+'関東少年野球中央'!K69+'読売ウイナーズカップ'!K69+'新所リーグ（秋）'!K170+'所少連（秋）'!K145+'学童（秋）'!K93+'関団連新人戦'!K43+'武蔵狭山杯'!K129+'中央シニア杯'!K45</f>
        <v>14</v>
      </c>
      <c r="L21" s="64">
        <f>'関団連（春）'!L142+'学童（春）'!L70+'新所リーグ（春）'!L170+ガスワン!L69+'所少連（春）'!L119+'関団連（春）中央'!L72+'西武沿線'!L193+'市長杯'!L118+'ガスワン埼玉'!L93+'関東少年野球'!L159+'関東少年野球中央'!L69+'読売ウイナーズカップ'!L69+'新所リーグ（秋）'!L170+'所少連（秋）'!L145+'学童（秋）'!L93+'関団連新人戦'!L43+'武蔵狭山杯'!L129+'中央シニア杯'!L45</f>
        <v>13</v>
      </c>
      <c r="M21" s="64">
        <f>'関団連（春）'!M142+'学童（春）'!M70+'新所リーグ（春）'!M170+ガスワン!M69+'所少連（春）'!M119+'関団連（春）中央'!M72+'西武沿線'!M193+'市長杯'!M118+'ガスワン埼玉'!M93+'関東少年野球'!M159+'関東少年野球中央'!M69+'読売ウイナーズカップ'!M69+'新所リーグ（秋）'!M170+'所少連（秋）'!M145+'学童（秋）'!M93+'関団連新人戦'!M43+'武蔵狭山杯'!M129+'中央シニア杯'!M45</f>
        <v>8</v>
      </c>
      <c r="N21" s="64">
        <f>'関団連（春）'!N142+'学童（春）'!N70+'新所リーグ（春）'!N170+ガスワン!N69+'所少連（春）'!N119+'関団連（春）中央'!N72+'西武沿線'!N193+'市長杯'!N118+'ガスワン埼玉'!N93+'関東少年野球'!N159+'関東少年野球中央'!N69+'読売ウイナーズカップ'!N69+'新所リーグ（秋）'!N170+'所少連（秋）'!N145+'学童（秋）'!N93+'関団連新人戦'!N43+'武蔵狭山杯'!N129+'中央シニア杯'!N45</f>
        <v>1</v>
      </c>
      <c r="O21" s="78">
        <f t="shared" si="0"/>
        <v>0.25210084033613445</v>
      </c>
      <c r="P21" s="17">
        <f>'関団連（春）'!Q142+'学童（春）'!Q70+'新所リーグ（春）'!R170+ガスワン!Q69+'所少連（春）'!Q119+'関団連（春）中央'!Q72+'西武沿線'!Q193+'市長杯'!Q118+'ガスワン埼玉'!Q93+'関東少年野球'!Q159+'関東少年野球中央'!Q69+'読売ウイナーズカップ'!Q69+'新所リーグ（秋）'!R170+'所少連（秋）'!Q145+'学童（秋）'!Q93+'関団連新人戦'!Q43+'武蔵狭山杯'!Q129+'中央シニア杯'!Q45</f>
        <v>1</v>
      </c>
      <c r="Q21" s="17">
        <f>'関団連（春）'!R142+'学童（春）'!R70+'新所リーグ（春）'!S170+ガスワン!R69+'所少連（春）'!R119+'関団連（春）中央'!R72+'西武沿線'!R193+'市長杯'!R118+'ガスワン埼玉'!R93+'関東少年野球'!R159+'関東少年野球中央'!R69+'読売ウイナーズカップ'!R69+'新所リーグ（秋）'!S170+'所少連（秋）'!R145+'学童（秋）'!R93+'関団連新人戦'!R43+'武蔵狭山杯'!R129+'中央シニア杯'!R45</f>
        <v>5</v>
      </c>
      <c r="R21" s="17">
        <f>'関団連（春）'!S142+'学童（春）'!S70+'新所リーグ（春）'!T170+ガスワン!S69+'所少連（春）'!S119+'関団連（春）中央'!S72+'西武沿線'!S193+'市長杯'!S118+'ガスワン埼玉'!S93+'関東少年野球'!S159+'関東少年野球中央'!S69+'読売ウイナーズカップ'!S69+'新所リーグ（秋）'!T170+'所少連（秋）'!S145+'学童（秋）'!S93+'関団連新人戦'!S43+'武蔵狭山杯'!S129+'中央シニア杯'!S45</f>
        <v>8</v>
      </c>
      <c r="S21" s="96">
        <f>G21+R21+Q21*2+P21*3</f>
        <v>51</v>
      </c>
      <c r="T21" s="78">
        <f t="shared" si="2"/>
        <v>0.42857142857142855</v>
      </c>
      <c r="U21" s="78">
        <f t="shared" si="3"/>
        <v>0.32575757575757575</v>
      </c>
      <c r="V21" s="196">
        <f t="shared" si="4"/>
        <v>0.7543290043290043</v>
      </c>
      <c r="W21" s="15">
        <f>'関団連（春）'!T142+'学童（春）'!T70+'新所リーグ（春）'!U170+ガスワン!T69+'所少連（春）'!T119+'関団連（春）中央'!T72+'西武沿線'!T193+'市長杯'!T118+'ガスワン埼玉'!T93+'関東少年野球'!T159+'関東少年野球中央'!T69+'読売ウイナーズカップ'!T69+'新所リーグ（秋）'!U170+'所少連（秋）'!T145+'学童（秋）'!T93+'関団連新人戦'!T43+'武蔵狭山杯'!T129+'中央シニア杯'!T45</f>
        <v>52</v>
      </c>
      <c r="X21" s="17">
        <f>'関団連（春）'!U142+'学童（春）'!U70+'新所リーグ（春）'!V170+ガスワン!U69+'所少連（春）'!U119+'関団連（春）中央'!U72+'西武沿線'!U193+'市長杯'!U118+'ガスワン埼玉'!U93+'関東少年野球'!U159+'関東少年野球中央'!U69+'読売ウイナーズカップ'!U69+'新所リーグ（秋）'!V170+'所少連（秋）'!U145+'学童（秋）'!U93+'関団連新人戦'!U43+'武蔵狭山杯'!U129+'中央シニア杯'!U45</f>
        <v>18</v>
      </c>
      <c r="Y21" s="29">
        <f t="shared" si="5"/>
        <v>0.34615384615384615</v>
      </c>
    </row>
    <row r="22" spans="2:25" ht="13.5">
      <c r="B22" s="15">
        <v>20</v>
      </c>
      <c r="C22" s="46" t="s">
        <v>30</v>
      </c>
      <c r="D22" s="64">
        <f>'関団連（春）'!D143+'学童（春）'!D71+'新所リーグ（春）'!D171+ガスワン!D70+'所少連（春）'!D120+'関団連（春）中央'!D73+'西武沿線'!D194+'市長杯'!D119+'ガスワン埼玉'!D94+'関東少年野球'!D160+'関東少年野球中央'!D70+'読売ウイナーズカップ'!D70+'新所リーグ（秋）'!D171+'所少連（秋）'!D146+'学童（秋）'!D94+'関団連新人戦'!D44+'武蔵狭山杯'!D130+'中央シニア杯'!D46</f>
        <v>28</v>
      </c>
      <c r="E22" s="64">
        <f>'関団連（春）'!E143+'学童（春）'!E71+'新所リーグ（春）'!E171+ガスワン!E70+'所少連（春）'!E120+'関団連（春）中央'!E73+'西武沿線'!E194+'市長杯'!E119+'ガスワン埼玉'!E94+'関東少年野球'!E160+'関東少年野球中央'!E70+'読売ウイナーズカップ'!E70+'新所リーグ（秋）'!E171+'所少連（秋）'!E146+'学童（秋）'!E94+'関団連新人戦'!E44+'武蔵狭山杯'!E130+'中央シニア杯'!E46</f>
        <v>49</v>
      </c>
      <c r="F22" s="64">
        <f>'関団連（春）'!F143+'学童（春）'!F71+'新所リーグ（春）'!F171+ガスワン!F70+'所少連（春）'!F120+'関団連（春）中央'!F73+'西武沿線'!F194+'市長杯'!F119+'ガスワン埼玉'!F94+'関東少年野球'!F160+'関東少年野球中央'!F70+'読売ウイナーズカップ'!F70+'新所リーグ（秋）'!F171+'所少連（秋）'!F146+'学童（秋）'!F94+'関団連新人戦'!F44+'武蔵狭山杯'!F130+'中央シニア杯'!F46</f>
        <v>39</v>
      </c>
      <c r="G22" s="64">
        <f>'関団連（春）'!G143+'学童（春）'!G71+'新所リーグ（春）'!G171+ガスワン!G70+'所少連（春）'!G120+'関団連（春）中央'!G73+'西武沿線'!G194+'市長杯'!G119+'ガスワン埼玉'!G94+'関東少年野球'!G160+'関東少年野球中央'!G70+'読売ウイナーズカップ'!G70+'新所リーグ（秋）'!G171+'所少連（秋）'!G146+'学童（秋）'!G94+'関団連新人戦'!G44+'武蔵狭山杯'!G130+'中央シニア杯'!G46</f>
        <v>7</v>
      </c>
      <c r="H22" s="64">
        <f>'関団連（春）'!H143+'学童（春）'!H71+'新所リーグ（春）'!H171+ガスワン!H70+'所少連（春）'!H120+'関団連（春）中央'!H73+'西武沿線'!H194+'市長杯'!H119+'ガスワン埼玉'!H94+'関東少年野球'!H160+'関東少年野球中央'!H70+'読売ウイナーズカップ'!H70+'新所リーグ（秋）'!H171+'所少連（秋）'!H146+'学童（秋）'!H94+'関団連新人戦'!H44+'武蔵狭山杯'!H130+'中央シニア杯'!H46</f>
        <v>6</v>
      </c>
      <c r="I22" s="64">
        <f>'関団連（春）'!I143+'学童（春）'!I71+'新所リーグ（春）'!I171+ガスワン!I70+'所少連（春）'!I120+'関団連（春）中央'!I73+'西武沿線'!I194+'市長杯'!I119+'ガスワン埼玉'!I94+'関東少年野球'!I160+'関東少年野球中央'!I70+'読売ウイナーズカップ'!I70+'新所リーグ（秋）'!I171+'所少連（秋）'!I146+'学童（秋）'!I94+'関団連新人戦'!I44+'武蔵狭山杯'!I130+'中央シニア杯'!I46</f>
        <v>8</v>
      </c>
      <c r="J22" s="64">
        <f>'関団連（春）'!J143+'学童（春）'!J71+'新所リーグ（春）'!J171+ガスワン!J70+'所少連（春）'!J120+'関団連（春）中央'!J73+'西武沿線'!J194+'市長杯'!J119+'ガスワン埼玉'!J94+'関東少年野球'!J160+'関東少年野球中央'!J70+'読売ウイナーズカップ'!J70+'新所リーグ（秋）'!J171+'所少連（秋）'!J146+'学童（秋）'!J94+'関団連新人戦'!J44+'武蔵狭山杯'!J130+'中央シニア杯'!J46</f>
        <v>9</v>
      </c>
      <c r="K22" s="64">
        <f>'関団連（春）'!K143+'学童（春）'!K71+'新所リーグ（春）'!K171+ガスワン!K70+'所少連（春）'!K120+'関団連（春）中央'!K73+'西武沿線'!K194+'市長杯'!K119+'ガスワン埼玉'!K94+'関東少年野球'!K160+'関東少年野球中央'!K70+'読売ウイナーズカップ'!K70+'新所リーグ（秋）'!K171+'所少連（秋）'!K146+'学童（秋）'!K94+'関団連新人戦'!K44+'武蔵狭山杯'!K130+'中央シニア杯'!K46</f>
        <v>10</v>
      </c>
      <c r="L22" s="64">
        <f>'関団連（春）'!L143+'学童（春）'!L71+'新所リーグ（春）'!L171+ガスワン!L70+'所少連（春）'!L120+'関団連（春）中央'!L73+'西武沿線'!L194+'市長杯'!L119+'ガスワン埼玉'!L94+'関東少年野球'!L160+'関東少年野球中央'!L70+'読売ウイナーズカップ'!L70+'新所リーグ（秋）'!L171+'所少連（秋）'!L146+'学童（秋）'!L94+'関団連新人戦'!L44+'武蔵狭山杯'!L130+'中央シニア杯'!L46</f>
        <v>2</v>
      </c>
      <c r="M22" s="64">
        <f>'関団連（春）'!M143+'学童（春）'!M71+'新所リーグ（春）'!M171+ガスワン!M70+'所少連（春）'!M120+'関団連（春）中央'!M73+'西武沿線'!M194+'市長杯'!M119+'ガスワン埼玉'!M94+'関東少年野球'!M160+'関東少年野球中央'!M70+'読売ウイナーズカップ'!M70+'新所リーグ（秋）'!M171+'所少連（秋）'!M146+'学童（秋）'!M94+'関団連新人戦'!M44+'武蔵狭山杯'!M130+'中央シニア杯'!M46</f>
        <v>2</v>
      </c>
      <c r="N22" s="64">
        <f>'関団連（春）'!N143+'学童（春）'!N71+'新所リーグ（春）'!N171+ガスワン!N70+'所少連（春）'!N120+'関団連（春）中央'!N73+'西武沿線'!N194+'市長杯'!N119+'ガスワン埼玉'!N94+'関東少年野球'!N160+'関東少年野球中央'!N70+'読売ウイナーズカップ'!N70+'新所リーグ（秋）'!N171+'所少連（秋）'!N146+'学童（秋）'!N94+'関団連新人戦'!N44+'武蔵狭山杯'!N130+'中央シニア杯'!N46</f>
        <v>1</v>
      </c>
      <c r="O22" s="78">
        <f t="shared" si="0"/>
        <v>0.1794871794871795</v>
      </c>
      <c r="P22" s="17">
        <f>'関団連（春）'!Q143+'学童（春）'!Q71+'新所リーグ（春）'!R171+ガスワン!Q70+'所少連（春）'!Q120+'関団連（春）中央'!Q73+'西武沿線'!Q194+'市長杯'!Q119+'ガスワン埼玉'!Q94+'関東少年野球'!Q160+'関東少年野球中央'!Q70+'読売ウイナーズカップ'!Q70+'新所リーグ（秋）'!R171+'所少連（秋）'!Q146+'学童（秋）'!Q94+'関団連新人戦'!Q44+'武蔵狭山杯'!Q130+'中央シニア杯'!Q46</f>
        <v>1</v>
      </c>
      <c r="Q22" s="17">
        <f>'関団連（春）'!R143+'学童（春）'!R71+'新所リーグ（春）'!S171+ガスワン!R70+'所少連（春）'!R120+'関団連（春）中央'!R73+'西武沿線'!R194+'市長杯'!R119+'ガスワン埼玉'!R94+'関東少年野球'!R160+'関東少年野球中央'!R70+'読売ウイナーズカップ'!R70+'新所リーグ（秋）'!S171+'所少連（秋）'!R146+'学童（秋）'!R94+'関団連新人戦'!R44+'武蔵狭山杯'!R130+'中央シニア杯'!R46</f>
        <v>0</v>
      </c>
      <c r="R22" s="17">
        <f>'関団連（春）'!S143+'学童（春）'!S71+'新所リーグ（春）'!T171+ガスワン!S70+'所少連（春）'!S120+'関団連（春）中央'!S73+'西武沿線'!S194+'市長杯'!S119+'ガスワン埼玉'!S94+'関東少年野球'!S160+'関東少年野球中央'!S70+'読売ウイナーズカップ'!S70+'新所リーグ（秋）'!T171+'所少連（秋）'!S146+'学童（秋）'!S94+'関団連新人戦'!S44+'武蔵狭山杯'!S130+'中央シニア杯'!S46</f>
        <v>0</v>
      </c>
      <c r="S22" s="96">
        <f t="shared" si="1"/>
        <v>10</v>
      </c>
      <c r="T22" s="78">
        <f>S22/F22</f>
        <v>0.2564102564102564</v>
      </c>
      <c r="U22" s="78">
        <f t="shared" si="3"/>
        <v>0.3333333333333333</v>
      </c>
      <c r="V22" s="196">
        <f t="shared" si="4"/>
        <v>0.5897435897435896</v>
      </c>
      <c r="W22" s="15">
        <f>'関団連（春）'!T143+'学童（春）'!T71+'新所リーグ（春）'!U171+ガスワン!T70+'所少連（春）'!T120+'関団連（春）中央'!T73+'西武沿線'!T194+'市長杯'!T119+'ガスワン埼玉'!T94+'関東少年野球'!T160+'関東少年野球中央'!T70+'読売ウイナーズカップ'!T70+'新所リーグ（秋）'!U171+'所少連（秋）'!T146+'学童（秋）'!T94+'関団連新人戦'!T44+'武蔵狭山杯'!T130+'中央シニア杯'!T46</f>
        <v>13</v>
      </c>
      <c r="X22" s="17">
        <f>'関団連（春）'!U143+'学童（春）'!U71+'新所リーグ（春）'!V171+ガスワン!U70+'所少連（春）'!U120+'関団連（春）中央'!U73+'西武沿線'!U194+'市長杯'!U119+'ガスワン埼玉'!U94+'関東少年野球'!U160+'関東少年野球中央'!U70+'読売ウイナーズカップ'!U70+'新所リーグ（秋）'!V171+'所少連（秋）'!U146+'学童（秋）'!U94+'関団連新人戦'!U44+'武蔵狭山杯'!U130+'中央シニア杯'!U46</f>
        <v>3</v>
      </c>
      <c r="Y22" s="29">
        <f t="shared" si="5"/>
        <v>0.23076923076923078</v>
      </c>
    </row>
    <row r="23" spans="2:25" ht="13.5">
      <c r="B23" s="15"/>
      <c r="C23" s="4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78"/>
      <c r="P23" s="96"/>
      <c r="Q23" s="96"/>
      <c r="R23" s="96"/>
      <c r="S23" s="96"/>
      <c r="T23" s="78"/>
      <c r="U23" s="78"/>
      <c r="V23" s="196"/>
      <c r="W23" s="15"/>
      <c r="X23" s="17"/>
      <c r="Y23" s="29"/>
    </row>
    <row r="24" spans="2:25" ht="13.5">
      <c r="B24" s="15"/>
      <c r="C24" s="46" t="s">
        <v>158</v>
      </c>
      <c r="D24" s="64">
        <f>'新所リーグ（春）'!D173+'市長杯'!D121+'新所リーグ（秋）'!D173</f>
        <v>13</v>
      </c>
      <c r="E24" s="64">
        <f>'新所リーグ（春）'!E173+'市長杯'!E121+'新所リーグ（秋）'!E173</f>
        <v>14</v>
      </c>
      <c r="F24" s="64">
        <f>'新所リーグ（春）'!F173+'市長杯'!F121+'新所リーグ（秋）'!F173</f>
        <v>7</v>
      </c>
      <c r="G24" s="64">
        <f>'新所リーグ（春）'!G173+'市長杯'!G121+'新所リーグ（秋）'!G173</f>
        <v>1</v>
      </c>
      <c r="H24" s="64">
        <f>'新所リーグ（春）'!H173+'市長杯'!H121+'新所リーグ（秋）'!H173</f>
        <v>1</v>
      </c>
      <c r="I24" s="64">
        <f>'新所リーグ（春）'!I173+'市長杯'!I121+'新所リーグ（秋）'!I173</f>
        <v>5</v>
      </c>
      <c r="J24" s="64">
        <f>'新所リーグ（春）'!J173+'市長杯'!J121+'新所リーグ（秋）'!J173</f>
        <v>7</v>
      </c>
      <c r="K24" s="64">
        <f>'新所リーグ（春）'!K173+'市長杯'!K121+'新所リーグ（秋）'!K173</f>
        <v>1</v>
      </c>
      <c r="L24" s="64">
        <f>'新所リーグ（春）'!L173+'市長杯'!L121+'新所リーグ（秋）'!L173</f>
        <v>3</v>
      </c>
      <c r="M24" s="64">
        <f>'新所リーグ（春）'!M173+'市長杯'!M121+'新所リーグ（秋）'!M173</f>
        <v>0</v>
      </c>
      <c r="N24" s="64">
        <f>'新所リーグ（春）'!N173+'市長杯'!N121+'新所リーグ（秋）'!N173</f>
        <v>0</v>
      </c>
      <c r="O24" s="78">
        <f t="shared" si="0"/>
        <v>0.14285714285714285</v>
      </c>
      <c r="P24" s="96">
        <f>'新所リーグ（春）'!R173+'市長杯'!Q121</f>
        <v>0</v>
      </c>
      <c r="Q24" s="96">
        <f>'新所リーグ（春）'!S173+'市長杯'!R121</f>
        <v>0</v>
      </c>
      <c r="R24" s="96">
        <f>'新所リーグ（春）'!T173+'市長杯'!S121</f>
        <v>0</v>
      </c>
      <c r="S24" s="96">
        <f t="shared" si="1"/>
        <v>1</v>
      </c>
      <c r="T24" s="78">
        <f aca="true" t="shared" si="6" ref="T24:T29">S24/F24</f>
        <v>0.14285714285714285</v>
      </c>
      <c r="U24" s="78">
        <f aca="true" t="shared" si="7" ref="U24:U29">(G24+J24)/(F24+J24)</f>
        <v>0.5714285714285714</v>
      </c>
      <c r="V24" s="196">
        <f aca="true" t="shared" si="8" ref="V24:V29">T24+U24</f>
        <v>0.7142857142857142</v>
      </c>
      <c r="W24" s="15">
        <f>'新所リーグ（春）'!U173+'市長杯'!T121+'新所リーグ（秋）'!U173</f>
        <v>1</v>
      </c>
      <c r="X24" s="17">
        <f>'新所リーグ（春）'!V173+'市長杯'!U121+'新所リーグ（秋）'!V173</f>
        <v>0</v>
      </c>
      <c r="Y24" s="29">
        <f>X24/W24</f>
        <v>0</v>
      </c>
    </row>
    <row r="25" spans="2:25" ht="13.5">
      <c r="B25" s="15"/>
      <c r="C25" s="46" t="s">
        <v>159</v>
      </c>
      <c r="D25" s="64">
        <f>'新所リーグ（春）'!D174+'市長杯'!D122</f>
        <v>8</v>
      </c>
      <c r="E25" s="64">
        <f>'新所リーグ（春）'!E174+'市長杯'!E122</f>
        <v>8</v>
      </c>
      <c r="F25" s="64">
        <f>'新所リーグ（春）'!F174+'市長杯'!F122</f>
        <v>6</v>
      </c>
      <c r="G25" s="64">
        <f>'新所リーグ（春）'!G174+'市長杯'!G122</f>
        <v>1</v>
      </c>
      <c r="H25" s="64">
        <f>'新所リーグ（春）'!H174+'市長杯'!H122</f>
        <v>2</v>
      </c>
      <c r="I25" s="64">
        <f>'新所リーグ（春）'!I174+'市長杯'!I122</f>
        <v>1</v>
      </c>
      <c r="J25" s="64">
        <f>'新所リーグ（春）'!J174+'市長杯'!J122</f>
        <v>1</v>
      </c>
      <c r="K25" s="64">
        <f>'新所リーグ（春）'!K174+'市長杯'!K122</f>
        <v>2</v>
      </c>
      <c r="L25" s="64">
        <f>'新所リーグ（春）'!L174+'市長杯'!L122</f>
        <v>1</v>
      </c>
      <c r="M25" s="64">
        <f>'新所リーグ（春）'!M174+'市長杯'!M122</f>
        <v>1</v>
      </c>
      <c r="N25" s="64">
        <f>'新所リーグ（春）'!N174+'市長杯'!N122</f>
        <v>1</v>
      </c>
      <c r="O25" s="78">
        <f t="shared" si="0"/>
        <v>0.16666666666666666</v>
      </c>
      <c r="P25" s="96">
        <f>'新所リーグ（春）'!R174+'市長杯'!Q122</f>
        <v>0</v>
      </c>
      <c r="Q25" s="96">
        <f>'新所リーグ（春）'!S174+'市長杯'!R122</f>
        <v>0</v>
      </c>
      <c r="R25" s="96">
        <f>'新所リーグ（春）'!T174+'市長杯'!S122</f>
        <v>0</v>
      </c>
      <c r="S25" s="96">
        <f>G25+R25+Q25*2+P25*3</f>
        <v>1</v>
      </c>
      <c r="T25" s="78">
        <f t="shared" si="6"/>
        <v>0.16666666666666666</v>
      </c>
      <c r="U25" s="78">
        <f t="shared" si="7"/>
        <v>0.2857142857142857</v>
      </c>
      <c r="V25" s="196">
        <f t="shared" si="8"/>
        <v>0.45238095238095233</v>
      </c>
      <c r="W25" s="15">
        <f>'新所リーグ（春）'!U174+'市長杯'!T122</f>
        <v>2</v>
      </c>
      <c r="X25" s="17">
        <f>'新所リーグ（春）'!V174+'市長杯'!U122</f>
        <v>1</v>
      </c>
      <c r="Y25" s="29">
        <f>X25/W25</f>
        <v>0.5</v>
      </c>
    </row>
    <row r="26" spans="2:25" ht="13.5">
      <c r="B26" s="15"/>
      <c r="C26" s="46" t="s">
        <v>160</v>
      </c>
      <c r="D26" s="64">
        <f>'新所リーグ（春）'!D175+'市長杯'!D123+'新所リーグ（秋）'!D174</f>
        <v>10</v>
      </c>
      <c r="E26" s="64">
        <f>'新所リーグ（春）'!E175+'市長杯'!E123+'新所リーグ（秋）'!E174</f>
        <v>9</v>
      </c>
      <c r="F26" s="64">
        <f>'新所リーグ（春）'!F175+'市長杯'!F123+'新所リーグ（秋）'!F174</f>
        <v>7</v>
      </c>
      <c r="G26" s="64">
        <f>'新所リーグ（春）'!G175+'市長杯'!G123+'新所リーグ（秋）'!G174</f>
        <v>0</v>
      </c>
      <c r="H26" s="64">
        <f>'新所リーグ（春）'!H175+'市長杯'!H123+'新所リーグ（秋）'!H174</f>
        <v>0</v>
      </c>
      <c r="I26" s="64">
        <f>'新所リーグ（春）'!I175+'市長杯'!I123+'新所リーグ（秋）'!I174</f>
        <v>2</v>
      </c>
      <c r="J26" s="64">
        <f>'新所リーグ（春）'!J175+'市長杯'!J123+'新所リーグ（秋）'!J174</f>
        <v>2</v>
      </c>
      <c r="K26" s="64">
        <f>'新所リーグ（春）'!K175+'市長杯'!K123+'新所リーグ（秋）'!K174</f>
        <v>4</v>
      </c>
      <c r="L26" s="64">
        <f>'新所リーグ（春）'!L175+'市長杯'!L123+'新所リーグ（秋）'!L174</f>
        <v>0</v>
      </c>
      <c r="M26" s="64">
        <f>'新所リーグ（春）'!M175+'市長杯'!M123+'新所リーグ（秋）'!M174</f>
        <v>2</v>
      </c>
      <c r="N26" s="64">
        <f>'新所リーグ（春）'!N175+'市長杯'!N123+'新所リーグ（秋）'!N174</f>
        <v>0</v>
      </c>
      <c r="O26" s="78">
        <f t="shared" si="0"/>
        <v>0</v>
      </c>
      <c r="P26" s="96">
        <f>'新所リーグ（春）'!R175+'市長杯'!Q123</f>
        <v>0</v>
      </c>
      <c r="Q26" s="96">
        <f>'新所リーグ（春）'!S175+'市長杯'!R123</f>
        <v>0</v>
      </c>
      <c r="R26" s="96">
        <f>'新所リーグ（春）'!T175+'市長杯'!S123</f>
        <v>0</v>
      </c>
      <c r="S26" s="96">
        <f>G26+R26+Q26*2+P26*3</f>
        <v>0</v>
      </c>
      <c r="T26" s="78">
        <f t="shared" si="6"/>
        <v>0</v>
      </c>
      <c r="U26" s="78">
        <f t="shared" si="7"/>
        <v>0.2222222222222222</v>
      </c>
      <c r="V26" s="196">
        <f t="shared" si="8"/>
        <v>0.2222222222222222</v>
      </c>
      <c r="W26" s="15">
        <f>'新所リーグ（春）'!U175+'市長杯'!T123+'新所リーグ（秋）'!U174</f>
        <v>1</v>
      </c>
      <c r="X26" s="17">
        <f>'新所リーグ（春）'!V175+'市長杯'!U123+'新所リーグ（秋）'!V174</f>
        <v>0</v>
      </c>
      <c r="Y26" s="29">
        <f>X26/W26</f>
        <v>0</v>
      </c>
    </row>
    <row r="27" spans="2:25" ht="13.5">
      <c r="B27" s="15"/>
      <c r="C27" s="46" t="s">
        <v>356</v>
      </c>
      <c r="D27" s="64">
        <f>'市長杯'!D124</f>
        <v>3</v>
      </c>
      <c r="E27" s="64">
        <f>'市長杯'!E124</f>
        <v>4</v>
      </c>
      <c r="F27" s="64">
        <f>'市長杯'!F124</f>
        <v>4</v>
      </c>
      <c r="G27" s="64">
        <f>'市長杯'!G124</f>
        <v>1</v>
      </c>
      <c r="H27" s="64">
        <f>'市長杯'!H124</f>
        <v>1</v>
      </c>
      <c r="I27" s="64">
        <f>'市長杯'!I124</f>
        <v>1</v>
      </c>
      <c r="J27" s="64">
        <f>'市長杯'!J124</f>
        <v>0</v>
      </c>
      <c r="K27" s="64">
        <f>'市長杯'!K124</f>
        <v>1</v>
      </c>
      <c r="L27" s="64">
        <f>'市長杯'!L124</f>
        <v>2</v>
      </c>
      <c r="M27" s="64">
        <f>'市長杯'!M124</f>
        <v>0</v>
      </c>
      <c r="N27" s="64">
        <f>'市長杯'!N124</f>
        <v>0</v>
      </c>
      <c r="O27" s="78">
        <f t="shared" si="0"/>
        <v>0.25</v>
      </c>
      <c r="P27" s="96">
        <f>'市長杯'!Q124</f>
        <v>0</v>
      </c>
      <c r="Q27" s="96">
        <f>'市長杯'!R124</f>
        <v>0</v>
      </c>
      <c r="R27" s="96">
        <f>'市長杯'!S124</f>
        <v>0</v>
      </c>
      <c r="S27" s="96">
        <f>G27+R27+Q27*2+P27*3</f>
        <v>1</v>
      </c>
      <c r="T27" s="78">
        <f t="shared" si="6"/>
        <v>0.25</v>
      </c>
      <c r="U27" s="78">
        <f t="shared" si="7"/>
        <v>0.25</v>
      </c>
      <c r="V27" s="196">
        <f t="shared" si="8"/>
        <v>0.5</v>
      </c>
      <c r="W27" s="15">
        <f>'市長杯'!T124</f>
        <v>2</v>
      </c>
      <c r="X27" s="17">
        <f>'市長杯'!U124</f>
        <v>1</v>
      </c>
      <c r="Y27" s="29">
        <f>X27/W27</f>
        <v>0.5</v>
      </c>
    </row>
    <row r="28" spans="2:25" ht="13.5">
      <c r="B28" s="15"/>
      <c r="C28" s="46" t="s">
        <v>183</v>
      </c>
      <c r="D28" s="64">
        <f>'新所リーグ（春）'!D176</f>
        <v>4</v>
      </c>
      <c r="E28" s="64">
        <f>'新所リーグ（春）'!E176</f>
        <v>3</v>
      </c>
      <c r="F28" s="64">
        <f>'新所リーグ（春）'!F176</f>
        <v>1</v>
      </c>
      <c r="G28" s="64">
        <f>'新所リーグ（春）'!G176</f>
        <v>0</v>
      </c>
      <c r="H28" s="64">
        <f>'新所リーグ（春）'!H176</f>
        <v>0</v>
      </c>
      <c r="I28" s="64">
        <f>'新所リーグ（春）'!I176</f>
        <v>2</v>
      </c>
      <c r="J28" s="64">
        <f>'新所リーグ（春）'!J176</f>
        <v>2</v>
      </c>
      <c r="K28" s="64">
        <f>'新所リーグ（春）'!K176</f>
        <v>0</v>
      </c>
      <c r="L28" s="64">
        <f>'新所リーグ（春）'!L176</f>
        <v>1</v>
      </c>
      <c r="M28" s="64">
        <f>'新所リーグ（春）'!M176</f>
        <v>0</v>
      </c>
      <c r="N28" s="64">
        <f>'新所リーグ（春）'!N176</f>
        <v>0</v>
      </c>
      <c r="O28" s="78">
        <f>G28/F28</f>
        <v>0</v>
      </c>
      <c r="P28" s="96">
        <f>'新所リーグ（春）'!R176</f>
        <v>0</v>
      </c>
      <c r="Q28" s="96">
        <f>'新所リーグ（春）'!S176</f>
        <v>0</v>
      </c>
      <c r="R28" s="96">
        <f>'新所リーグ（春）'!T176</f>
        <v>0</v>
      </c>
      <c r="S28" s="96">
        <f>'新所リーグ（春）'!U176</f>
        <v>0</v>
      </c>
      <c r="T28" s="78">
        <f t="shared" si="6"/>
        <v>0</v>
      </c>
      <c r="U28" s="78">
        <f t="shared" si="7"/>
        <v>0.6666666666666666</v>
      </c>
      <c r="V28" s="196">
        <f t="shared" si="8"/>
        <v>0.6666666666666666</v>
      </c>
      <c r="W28" s="15">
        <f>'新所リーグ（春）'!U176</f>
        <v>0</v>
      </c>
      <c r="X28" s="17">
        <f>'新所リーグ（春）'!V176</f>
        <v>0</v>
      </c>
      <c r="Y28" s="29">
        <v>0</v>
      </c>
    </row>
    <row r="29" spans="2:25" ht="13.5">
      <c r="B29" s="15"/>
      <c r="C29" s="46" t="s">
        <v>537</v>
      </c>
      <c r="D29" s="64">
        <f>'新所リーグ（秋）'!D175</f>
        <v>3</v>
      </c>
      <c r="E29" s="64">
        <f>'新所リーグ（秋）'!E175</f>
        <v>2</v>
      </c>
      <c r="F29" s="64">
        <f>'新所リーグ（秋）'!F175</f>
        <v>1</v>
      </c>
      <c r="G29" s="64">
        <f>'新所リーグ（秋）'!G175</f>
        <v>0</v>
      </c>
      <c r="H29" s="64">
        <f>'新所リーグ（秋）'!H175</f>
        <v>0</v>
      </c>
      <c r="I29" s="64">
        <f>'新所リーグ（秋）'!I175</f>
        <v>0</v>
      </c>
      <c r="J29" s="64">
        <f>'新所リーグ（秋）'!J175</f>
        <v>1</v>
      </c>
      <c r="K29" s="64">
        <f>'新所リーグ（秋）'!K175</f>
        <v>1</v>
      </c>
      <c r="L29" s="64">
        <f>'新所リーグ（秋）'!L175</f>
        <v>0</v>
      </c>
      <c r="M29" s="64">
        <f>'新所リーグ（秋）'!M175</f>
        <v>0</v>
      </c>
      <c r="N29" s="64">
        <f>'新所リーグ（秋）'!N175</f>
        <v>0</v>
      </c>
      <c r="O29" s="78">
        <f>G29/F29</f>
        <v>0</v>
      </c>
      <c r="P29" s="64">
        <v>0</v>
      </c>
      <c r="Q29" s="64">
        <v>0</v>
      </c>
      <c r="R29" s="64">
        <v>0</v>
      </c>
      <c r="S29" s="64">
        <v>0</v>
      </c>
      <c r="T29" s="78">
        <f t="shared" si="6"/>
        <v>0</v>
      </c>
      <c r="U29" s="78">
        <f t="shared" si="7"/>
        <v>0.5</v>
      </c>
      <c r="V29" s="196">
        <f t="shared" si="8"/>
        <v>0.5</v>
      </c>
      <c r="W29" s="15">
        <f>'新所リーグ（秋）'!U175</f>
        <v>0</v>
      </c>
      <c r="X29" s="17">
        <f>'新所リーグ（秋）'!V175</f>
        <v>0</v>
      </c>
      <c r="Y29" s="29">
        <v>0</v>
      </c>
    </row>
    <row r="30" spans="2:25" ht="14.25" thickBot="1">
      <c r="B30" s="59"/>
      <c r="C30" s="115" t="s">
        <v>724</v>
      </c>
      <c r="D30" s="65">
        <v>1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81">
        <v>0</v>
      </c>
      <c r="P30" s="65">
        <v>0</v>
      </c>
      <c r="Q30" s="65">
        <v>0</v>
      </c>
      <c r="R30" s="65">
        <v>0</v>
      </c>
      <c r="S30" s="65">
        <v>0</v>
      </c>
      <c r="T30" s="81">
        <v>0</v>
      </c>
      <c r="U30" s="81">
        <v>0</v>
      </c>
      <c r="V30" s="197">
        <f>T30+U30</f>
        <v>0</v>
      </c>
      <c r="W30" s="59">
        <v>0</v>
      </c>
      <c r="X30" s="20">
        <v>0</v>
      </c>
      <c r="Y30" s="61">
        <v>0</v>
      </c>
    </row>
    <row r="32" ht="14.25" thickBot="1">
      <c r="B32" t="s">
        <v>59</v>
      </c>
    </row>
    <row r="33" spans="2:20" ht="13.5">
      <c r="B33" s="56" t="s">
        <v>14</v>
      </c>
      <c r="C33" s="13" t="s">
        <v>35</v>
      </c>
      <c r="D33" s="13" t="s">
        <v>55</v>
      </c>
      <c r="E33" s="13" t="s">
        <v>48</v>
      </c>
      <c r="F33" s="13" t="s">
        <v>49</v>
      </c>
      <c r="G33" s="13" t="s">
        <v>5</v>
      </c>
      <c r="H33" s="13" t="s">
        <v>7</v>
      </c>
      <c r="I33" s="13" t="s">
        <v>9</v>
      </c>
      <c r="J33" s="13" t="s">
        <v>13</v>
      </c>
      <c r="K33" s="13" t="s">
        <v>46</v>
      </c>
      <c r="L33" s="13" t="s">
        <v>47</v>
      </c>
      <c r="M33" s="13" t="s">
        <v>52</v>
      </c>
      <c r="N33" s="13"/>
      <c r="O33" s="13" t="s">
        <v>50</v>
      </c>
      <c r="P33" s="13" t="s">
        <v>53</v>
      </c>
      <c r="Q33" s="13" t="s">
        <v>54</v>
      </c>
      <c r="R33" s="14" t="s">
        <v>57</v>
      </c>
      <c r="S33" s="30"/>
      <c r="T33" s="30"/>
    </row>
    <row r="34" spans="2:20" ht="13.5">
      <c r="B34" s="76">
        <v>1</v>
      </c>
      <c r="C34" s="16" t="s">
        <v>161</v>
      </c>
      <c r="D34" s="70">
        <f>'新所リーグ（春）'!D180+'所少連（春）'!D124+'市長杯'!D128+'関東少年野球'!D164+'新所リーグ（秋）'!D179+'学童（秋）'!D98</f>
        <v>18</v>
      </c>
      <c r="E34" s="70">
        <f>'新所リーグ（春）'!E180+'所少連（春）'!E124+'市長杯'!E128+'関東少年野球'!E164+'新所リーグ（秋）'!E179+'学童（秋）'!E98</f>
        <v>63.66</v>
      </c>
      <c r="F34" s="70">
        <f>'新所リーグ（春）'!F180+'所少連（春）'!F124+'市長杯'!F128+'関東少年野球'!F164+'新所リーグ（秋）'!F179+'学童（秋）'!F98</f>
        <v>1153</v>
      </c>
      <c r="G34" s="70">
        <f>'新所リーグ（春）'!G180+'所少連（春）'!G124+'市長杯'!G128+'関東少年野球'!G164+'新所リーグ（秋）'!G179+'学童（秋）'!G98</f>
        <v>317</v>
      </c>
      <c r="H34" s="70">
        <f>'新所リーグ（春）'!H180+'所少連（春）'!H124+'市長杯'!H128+'関東少年野球'!H164+'新所リーグ（秋）'!H179+'学童（秋）'!H98</f>
        <v>66</v>
      </c>
      <c r="I34" s="70">
        <f>'新所リーグ（春）'!I180+'所少連（春）'!I124+'市長杯'!I128+'関東少年野球'!I164+'新所リーグ（秋）'!I179+'学童（秋）'!I98</f>
        <v>47</v>
      </c>
      <c r="J34" s="70">
        <f>'新所リーグ（春）'!J180+'所少連（春）'!J124+'市長杯'!J128+'関東少年野球'!J164+'新所リーグ（秋）'!J179+'学童（秋）'!J98</f>
        <v>29</v>
      </c>
      <c r="K34" s="70">
        <f>'新所リーグ（春）'!K180+'所少連（春）'!K124+'市長杯'!K128+'関東少年野球'!K164+'新所リーグ（秋）'!K179+'学童（秋）'!K98</f>
        <v>69</v>
      </c>
      <c r="L34" s="70">
        <f>'新所リーグ（春）'!L180+'所少連（春）'!L124+'市長杯'!L128+'関東少年野球'!L164+'新所リーグ（秋）'!L179+'学童（秋）'!L98</f>
        <v>40</v>
      </c>
      <c r="M34" s="70">
        <f>'新所リーグ（春）'!M180+'所少連（春）'!M124+'市長杯'!M128+'関東少年野球'!M164+'新所リーグ（秋）'!M179+'学童（秋）'!M98</f>
        <v>6</v>
      </c>
      <c r="N34" s="70"/>
      <c r="O34" s="43">
        <f aca="true" t="shared" si="9" ref="O34:O43">L34/E34*7</f>
        <v>4.398366321080742</v>
      </c>
      <c r="P34" s="70">
        <f>'新所リーグ（春）'!R180+'所少連（春）'!Q124+'市長杯'!Q128+'関東少年野球'!Q164+'新所リーグ（秋）'!R179+'学童（秋）'!Q98</f>
        <v>9</v>
      </c>
      <c r="Q34" s="70">
        <f>'新所リーグ（春）'!S180+'所少連（春）'!R124+'市長杯'!R128+'関東少年野球'!R164+'新所リーグ（秋）'!S179+'学童（秋）'!R98</f>
        <v>9</v>
      </c>
      <c r="R34" s="71">
        <f>'新所リーグ（春）'!T180+'所少連（春）'!S124+'市長杯'!S128+'関東少年野球'!S164+'新所リーグ（秋）'!T179+'学童（秋）'!S98</f>
        <v>0</v>
      </c>
      <c r="S34" s="30"/>
      <c r="T34" s="30"/>
    </row>
    <row r="35" spans="2:20" ht="13.5">
      <c r="B35" s="76">
        <v>2</v>
      </c>
      <c r="C35" s="16" t="s">
        <v>16</v>
      </c>
      <c r="D35" s="70">
        <f>'所少連（秋）'!D150</f>
        <v>2</v>
      </c>
      <c r="E35" s="70">
        <f>'所少連（秋）'!E150</f>
        <v>8</v>
      </c>
      <c r="F35" s="70">
        <f>'所少連（秋）'!F150</f>
        <v>95</v>
      </c>
      <c r="G35" s="70">
        <f>'所少連（秋）'!G150</f>
        <v>35</v>
      </c>
      <c r="H35" s="70">
        <f>'所少連（秋）'!H150</f>
        <v>5</v>
      </c>
      <c r="I35" s="70">
        <f>'所少連（秋）'!I150</f>
        <v>3</v>
      </c>
      <c r="J35" s="70">
        <f>'所少連（秋）'!J150</f>
        <v>6</v>
      </c>
      <c r="K35" s="70">
        <f>'所少連（秋）'!K150</f>
        <v>4</v>
      </c>
      <c r="L35" s="70">
        <f>'所少連（秋）'!L150</f>
        <v>2</v>
      </c>
      <c r="M35" s="70">
        <f>'所少連（秋）'!M150</f>
        <v>1</v>
      </c>
      <c r="N35" s="70"/>
      <c r="O35" s="43">
        <f t="shared" si="9"/>
        <v>1.75</v>
      </c>
      <c r="P35" s="70">
        <f>'所少連（秋）'!Q150</f>
        <v>1</v>
      </c>
      <c r="Q35" s="70">
        <f>'所少連（秋）'!R150</f>
        <v>1</v>
      </c>
      <c r="R35" s="71">
        <f>'所少連（秋）'!S150</f>
        <v>0</v>
      </c>
      <c r="S35" s="30"/>
      <c r="T35" s="30"/>
    </row>
    <row r="36" spans="2:20" ht="13.5">
      <c r="B36" s="76">
        <v>4</v>
      </c>
      <c r="C36" s="16" t="s">
        <v>220</v>
      </c>
      <c r="D36" s="70">
        <f>'新所リーグ（春）'!D181+'新所リーグ（秋）'!D180</f>
        <v>3</v>
      </c>
      <c r="E36" s="70">
        <f>'新所リーグ（春）'!E181+'新所リーグ（秋）'!E180</f>
        <v>3</v>
      </c>
      <c r="F36" s="70">
        <f>'新所リーグ（春）'!F181+'新所リーグ（秋）'!F180</f>
        <v>43</v>
      </c>
      <c r="G36" s="70">
        <f>'新所リーグ（春）'!G181+'新所リーグ（秋）'!G180</f>
        <v>12</v>
      </c>
      <c r="H36" s="70">
        <f>'新所リーグ（春）'!H181+'新所リーグ（秋）'!H180</f>
        <v>3</v>
      </c>
      <c r="I36" s="70">
        <f>'新所リーグ（春）'!I181+'新所リーグ（秋）'!I180</f>
        <v>0</v>
      </c>
      <c r="J36" s="70">
        <f>'新所リーグ（春）'!J181+'新所リーグ（秋）'!J180</f>
        <v>0</v>
      </c>
      <c r="K36" s="70">
        <f>'新所リーグ（春）'!K181+'新所リーグ（秋）'!K180</f>
        <v>0</v>
      </c>
      <c r="L36" s="70">
        <f>'新所リーグ（春）'!L181+'新所リーグ（秋）'!L180</f>
        <v>0</v>
      </c>
      <c r="M36" s="70">
        <f>'新所リーグ（春）'!M181+'新所リーグ（秋）'!M180</f>
        <v>0</v>
      </c>
      <c r="N36" s="70"/>
      <c r="O36" s="43">
        <f t="shared" si="9"/>
        <v>0</v>
      </c>
      <c r="P36" s="70">
        <f>'新所リーグ（春）'!R181+'新所リーグ（秋）'!R180</f>
        <v>0</v>
      </c>
      <c r="Q36" s="70">
        <f>'新所リーグ（春）'!S181+'新所リーグ（秋）'!S180</f>
        <v>0</v>
      </c>
      <c r="R36" s="71">
        <f>'新所リーグ（春）'!T181+'新所リーグ（秋）'!T180</f>
        <v>0</v>
      </c>
      <c r="S36" s="30"/>
      <c r="T36" s="30"/>
    </row>
    <row r="37" spans="2:20" ht="13.5">
      <c r="B37" s="76">
        <v>6</v>
      </c>
      <c r="C37" s="16" t="s">
        <v>77</v>
      </c>
      <c r="D37" s="70">
        <f>'市長杯'!D129</f>
        <v>3</v>
      </c>
      <c r="E37" s="70">
        <f>'市長杯'!E129</f>
        <v>9</v>
      </c>
      <c r="F37" s="70">
        <f>'市長杯'!F129</f>
        <v>161</v>
      </c>
      <c r="G37" s="70">
        <f>'市長杯'!G129</f>
        <v>42</v>
      </c>
      <c r="H37" s="70">
        <f>'市長杯'!H129</f>
        <v>7</v>
      </c>
      <c r="I37" s="70">
        <f>'市長杯'!I129</f>
        <v>7</v>
      </c>
      <c r="J37" s="70">
        <f>'市長杯'!J129</f>
        <v>9</v>
      </c>
      <c r="K37" s="70">
        <f>'市長杯'!K129</f>
        <v>7</v>
      </c>
      <c r="L37" s="70">
        <f>'市長杯'!L129</f>
        <v>3</v>
      </c>
      <c r="M37" s="70">
        <f>'市長杯'!M129</f>
        <v>1</v>
      </c>
      <c r="N37" s="70"/>
      <c r="O37" s="43">
        <f t="shared" si="9"/>
        <v>2.333333333333333</v>
      </c>
      <c r="P37" s="70">
        <f>'市長杯'!Q129</f>
        <v>2</v>
      </c>
      <c r="Q37" s="70">
        <f>'市長杯'!R129</f>
        <v>0</v>
      </c>
      <c r="R37" s="71">
        <f>'市長杯'!S129</f>
        <v>0</v>
      </c>
      <c r="S37" s="30"/>
      <c r="T37" s="30"/>
    </row>
    <row r="38" spans="2:20" ht="13.5">
      <c r="B38" s="226">
        <v>7</v>
      </c>
      <c r="C38" s="16" t="s">
        <v>19</v>
      </c>
      <c r="D38" s="70">
        <f>'関団連（春）'!D147+'新所リーグ（春）'!D182</f>
        <v>3</v>
      </c>
      <c r="E38" s="70">
        <f>'関団連（春）'!E147+'新所リーグ（春）'!E182</f>
        <v>6</v>
      </c>
      <c r="F38" s="70">
        <f>'関団連（春）'!F147+'新所リーグ（春）'!F182</f>
        <v>202</v>
      </c>
      <c r="G38" s="70">
        <f>'関団連（春）'!G147+'新所リーグ（春）'!G182</f>
        <v>54</v>
      </c>
      <c r="H38" s="70">
        <f>'関団連（春）'!H147+'新所リーグ（春）'!H182</f>
        <v>17</v>
      </c>
      <c r="I38" s="70">
        <f>'関団連（春）'!I147+'新所リーグ（春）'!I182</f>
        <v>15</v>
      </c>
      <c r="J38" s="70">
        <f>'関団連（春）'!J147+'新所リーグ（春）'!J182</f>
        <v>8</v>
      </c>
      <c r="K38" s="70">
        <f>'関団連（春）'!K147+'新所リーグ（春）'!K182</f>
        <v>25</v>
      </c>
      <c r="L38" s="70">
        <f>'関団連（春）'!L147+'新所リーグ（春）'!L182</f>
        <v>18</v>
      </c>
      <c r="M38" s="70">
        <f>'関団連（春）'!M147+'新所リーグ（春）'!M182</f>
        <v>3</v>
      </c>
      <c r="N38" s="70"/>
      <c r="O38" s="43">
        <f t="shared" si="9"/>
        <v>21</v>
      </c>
      <c r="P38" s="70">
        <f>'関団連（春）'!Q147+'新所リーグ（春）'!R182</f>
        <v>0</v>
      </c>
      <c r="Q38" s="70">
        <f>'関団連（春）'!R147+'新所リーグ（春）'!S182</f>
        <v>2</v>
      </c>
      <c r="R38" s="71">
        <f>'関団連（春）'!S147+'新所リーグ（春）'!T182</f>
        <v>0</v>
      </c>
      <c r="S38" s="30"/>
      <c r="T38" s="30"/>
    </row>
    <row r="39" spans="2:20" ht="13.5">
      <c r="B39" s="226">
        <v>8</v>
      </c>
      <c r="C39" s="16" t="s">
        <v>34</v>
      </c>
      <c r="D39" s="70">
        <f>'新所リーグ（秋）'!D181</f>
        <v>2</v>
      </c>
      <c r="E39" s="70">
        <f>'新所リーグ（秋）'!E181</f>
        <v>2</v>
      </c>
      <c r="F39" s="70">
        <f>'新所リーグ（秋）'!F181</f>
        <v>23</v>
      </c>
      <c r="G39" s="70">
        <f>'新所リーグ（秋）'!G181</f>
        <v>7</v>
      </c>
      <c r="H39" s="70">
        <f>'新所リーグ（秋）'!H181</f>
        <v>0</v>
      </c>
      <c r="I39" s="70">
        <f>'新所リーグ（秋）'!I181</f>
        <v>1</v>
      </c>
      <c r="J39" s="70">
        <f>'新所リーグ（秋）'!J181</f>
        <v>0</v>
      </c>
      <c r="K39" s="70">
        <f>'新所リーグ（秋）'!K181</f>
        <v>0</v>
      </c>
      <c r="L39" s="70">
        <f>'新所リーグ（秋）'!L181</f>
        <v>0</v>
      </c>
      <c r="M39" s="70">
        <f>'新所リーグ（秋）'!M181</f>
        <v>0</v>
      </c>
      <c r="N39" s="70"/>
      <c r="O39" s="43">
        <f t="shared" si="9"/>
        <v>0</v>
      </c>
      <c r="P39" s="70">
        <f>'新所リーグ（秋）'!R181</f>
        <v>0</v>
      </c>
      <c r="Q39" s="70">
        <f>'新所リーグ（秋）'!S181</f>
        <v>0</v>
      </c>
      <c r="R39" s="71">
        <f>'新所リーグ（秋）'!T181</f>
        <v>0</v>
      </c>
      <c r="S39" s="30"/>
      <c r="T39" s="30"/>
    </row>
    <row r="40" spans="2:20" ht="13.5">
      <c r="B40" s="76">
        <v>10</v>
      </c>
      <c r="C40" s="16" t="s">
        <v>20</v>
      </c>
      <c r="D40" s="70">
        <f>'関団連（春）'!D148+'学童（春）'!D75+'新所リーグ（春）'!D183+'関団連（春）中央'!D77+'西武沿線'!D198+'関東少年野球'!D165+'関東少年野球中央'!D74+'新所リーグ（秋）'!D182+'所少連（秋）'!D151+'武蔵狭山杯'!D134+'中央シニア杯'!D50</f>
        <v>17</v>
      </c>
      <c r="E40" s="70">
        <f>'関団連（春）'!E148+'学童（春）'!E75+'新所リーグ（春）'!E183+'関団連（春）中央'!E77+'西武沿線'!E198+'関東少年野球'!E165+'関東少年野球中央'!E74+'新所リーグ（秋）'!E182+'所少連（秋）'!E151+'武蔵狭山杯'!E134+'中央シニア杯'!E50</f>
        <v>54</v>
      </c>
      <c r="F40" s="70">
        <f>'関団連（春）'!F148+'学童（春）'!F75+'新所リーグ（春）'!F183+'関団連（春）中央'!F77+'西武沿線'!F198+'関東少年野球'!F165+'関東少年野球中央'!F74+'新所リーグ（秋）'!F182+'所少連（秋）'!F151+'武蔵狭山杯'!F134+'中央シニア杯'!F50</f>
        <v>878</v>
      </c>
      <c r="G40" s="70">
        <f>'関団連（春）'!G148+'学童（春）'!G75+'新所リーグ（春）'!G183+'関団連（春）中央'!G77+'西武沿線'!G198+'関東少年野球'!G165+'関東少年野球中央'!G74+'新所リーグ（秋）'!G182+'所少連（秋）'!G151+'武蔵狭山杯'!G134+'中央シニア杯'!G50</f>
        <v>233</v>
      </c>
      <c r="H40" s="70">
        <f>'関団連（春）'!H148+'学童（春）'!H75+'新所リーグ（春）'!H183+'関団連（春）中央'!H77+'西武沿線'!H198+'関東少年野球'!H165+'関東少年野球中央'!H74+'新所リーグ（秋）'!H182+'所少連（秋）'!H151+'武蔵狭山杯'!H134+'中央シニア杯'!H50</f>
        <v>38</v>
      </c>
      <c r="I40" s="70">
        <f>'関団連（春）'!I148+'学童（春）'!I75+'新所リーグ（春）'!I183+'関団連（春）中央'!I77+'西武沿線'!I198+'関東少年野球'!I165+'関東少年野球中央'!I74+'新所リーグ（秋）'!I182+'所少連（秋）'!I151+'武蔵狭山杯'!I134+'中央シニア杯'!I50</f>
        <v>32</v>
      </c>
      <c r="J40" s="70">
        <f>'関団連（春）'!J148+'学童（春）'!J75+'新所リーグ（春）'!J183+'関団連（春）中央'!J77+'西武沿線'!J198+'関東少年野球'!J165+'関東少年野球中央'!J74+'新所リーグ（秋）'!J182+'所少連（秋）'!J151+'武蔵狭山杯'!J134+'中央シニア杯'!J50</f>
        <v>36</v>
      </c>
      <c r="K40" s="70">
        <f>'関団連（春）'!K148+'学童（春）'!K75+'新所リーグ（春）'!K183+'関団連（春）中央'!K77+'西武沿線'!K198+'関東少年野球'!K165+'関東少年野球中央'!K74+'新所リーグ（秋）'!K182+'所少連（秋）'!K151+'武蔵狭山杯'!K134+'中央シニア杯'!K50</f>
        <v>28</v>
      </c>
      <c r="L40" s="70">
        <f>'関団連（春）'!L148+'学童（春）'!L75+'新所リーグ（春）'!L183+'関団連（春）中央'!L77+'西武沿線'!L198+'関東少年野球'!L165+'関東少年野球中央'!L74+'新所リーグ（秋）'!L182+'所少連（秋）'!L151+'武蔵狭山杯'!L134+'中央シニア杯'!L50</f>
        <v>15</v>
      </c>
      <c r="M40" s="70">
        <f>'関団連（春）'!M148+'学童（春）'!M75+'新所リーグ（春）'!M183+'関団連（春）中央'!M77+'西武沿線'!M198+'関東少年野球'!M165+'関東少年野球中央'!M74+'新所リーグ（秋）'!M182+'所少連（秋）'!M151+'武蔵狭山杯'!M134+'中央シニア杯'!M50</f>
        <v>3</v>
      </c>
      <c r="N40" s="70"/>
      <c r="O40" s="43">
        <f t="shared" si="9"/>
        <v>1.9444444444444446</v>
      </c>
      <c r="P40" s="70">
        <f>'関団連（春）'!Q148+'学童（春）'!Q75+'新所リーグ（春）'!R183+'関団連（春）中央'!Q77+'西武沿線'!Q198+'関東少年野球'!Q165+'関東少年野球中央'!Q74+'新所リーグ（秋）'!R182+'所少連（秋）'!Q151+'武蔵狭山杯'!Q134+'中央シニア杯'!Q50</f>
        <v>8</v>
      </c>
      <c r="Q40" s="70">
        <f>'関団連（春）'!R148+'学童（春）'!R75+'新所リーグ（春）'!S183+'関団連（春）中央'!R77+'西武沿線'!R198+'関東少年野球'!R165+'関東少年野球中央'!R74+'新所リーグ（秋）'!S182+'所少連（秋）'!R151+'武蔵狭山杯'!R134+'中央シニア杯'!R50</f>
        <v>3</v>
      </c>
      <c r="R40" s="71">
        <f>'関団連（春）'!S148+'学童（春）'!S75+'新所リーグ（春）'!T183+'関団連（春）中央'!S77+'西武沿線'!S198+'関東少年野球'!S165+'関東少年野球中央'!S74+'新所リーグ（秋）'!T182+'所少連（秋）'!S151+'武蔵狭山杯'!S134+'中央シニア杯'!S50</f>
        <v>2</v>
      </c>
      <c r="S40" s="30"/>
      <c r="T40" s="30"/>
    </row>
    <row r="41" spans="2:20" ht="13.5">
      <c r="B41" s="76">
        <v>13</v>
      </c>
      <c r="C41" s="16" t="s">
        <v>23</v>
      </c>
      <c r="D41" s="70">
        <f>'新所リーグ（秋）'!D183</f>
        <v>1</v>
      </c>
      <c r="E41" s="70">
        <f>'新所リーグ（秋）'!E183</f>
        <v>3</v>
      </c>
      <c r="F41" s="70">
        <f>'新所リーグ（秋）'!F183</f>
        <v>54</v>
      </c>
      <c r="G41" s="70">
        <f>'新所リーグ（秋）'!G183</f>
        <v>13</v>
      </c>
      <c r="H41" s="70">
        <f>'新所リーグ（秋）'!H183</f>
        <v>0</v>
      </c>
      <c r="I41" s="70">
        <f>'新所リーグ（秋）'!I183</f>
        <v>5</v>
      </c>
      <c r="J41" s="70">
        <f>'新所リーグ（秋）'!J183</f>
        <v>2</v>
      </c>
      <c r="K41" s="70">
        <f>'新所リーグ（秋）'!K183</f>
        <v>0</v>
      </c>
      <c r="L41" s="70">
        <f>'新所リーグ（秋）'!L183</f>
        <v>0</v>
      </c>
      <c r="M41" s="70">
        <f>'新所リーグ（秋）'!M183</f>
        <v>0</v>
      </c>
      <c r="N41" s="70"/>
      <c r="O41" s="43">
        <f t="shared" si="9"/>
        <v>0</v>
      </c>
      <c r="P41" s="70">
        <f>'新所リーグ（秋）'!R183</f>
        <v>1</v>
      </c>
      <c r="Q41" s="70">
        <f>'新所リーグ（秋）'!S183</f>
        <v>0</v>
      </c>
      <c r="R41" s="71">
        <f>'新所リーグ（秋）'!T183</f>
        <v>0</v>
      </c>
      <c r="S41" s="30"/>
      <c r="T41" s="30"/>
    </row>
    <row r="42" spans="2:20" ht="13.5">
      <c r="B42" s="76">
        <v>14</v>
      </c>
      <c r="C42" s="16" t="s">
        <v>279</v>
      </c>
      <c r="D42" s="70">
        <f>'所少連（春）'!D125+'市長杯'!D130</f>
        <v>2</v>
      </c>
      <c r="E42" s="70">
        <f>'所少連（春）'!E125+'市長杯'!E130</f>
        <v>5.33</v>
      </c>
      <c r="F42" s="70">
        <f>'所少連（春）'!F125+'市長杯'!F130</f>
        <v>85</v>
      </c>
      <c r="G42" s="70">
        <f>'所少連（春）'!G125+'市長杯'!G130</f>
        <v>23</v>
      </c>
      <c r="H42" s="70">
        <f>'所少連（春）'!H125+'市長杯'!H130</f>
        <v>4</v>
      </c>
      <c r="I42" s="70">
        <f>'所少連（春）'!I125+'市長杯'!I130</f>
        <v>2</v>
      </c>
      <c r="J42" s="70">
        <f>'所少連（春）'!J125+'市長杯'!J130</f>
        <v>1</v>
      </c>
      <c r="K42" s="70">
        <f>'所少連（春）'!K125+'市長杯'!K130</f>
        <v>5</v>
      </c>
      <c r="L42" s="70">
        <f>'所少連（春）'!L125+'市長杯'!L130</f>
        <v>4</v>
      </c>
      <c r="M42" s="70">
        <f>'所少連（春）'!M125+'市長杯'!M130</f>
        <v>0</v>
      </c>
      <c r="N42" s="70"/>
      <c r="O42" s="43">
        <f t="shared" si="9"/>
        <v>5.25328330206379</v>
      </c>
      <c r="P42" s="70">
        <f>'市長杯'!Q130</f>
        <v>1</v>
      </c>
      <c r="Q42" s="70">
        <f>'市長杯'!R130</f>
        <v>0</v>
      </c>
      <c r="R42" s="71">
        <f>'市長杯'!S130</f>
        <v>0</v>
      </c>
      <c r="S42" s="30"/>
      <c r="T42" s="30"/>
    </row>
    <row r="43" spans="2:20" ht="14.25" thickBot="1">
      <c r="B43" s="130">
        <v>16</v>
      </c>
      <c r="C43" s="57" t="s">
        <v>26</v>
      </c>
      <c r="D43" s="90">
        <f>'関団連（春）'!D149+'学童（春）'!D76+'新所リーグ（春）'!D184+ガスワン!D74+'関団連（春）中央'!D78+'西武沿線'!D199+'ガスワン埼玉'!D98+'関東少年野球'!D166+'関東少年野球中央'!D75+'読売ウイナーズカップ'!D74+'新所リーグ（秋）'!D184+'所少連（秋）'!D152+'関団連新人戦'!D48+'武蔵狭山杯'!D135</f>
        <v>38</v>
      </c>
      <c r="E43" s="90">
        <f>'関団連（春）'!E149+'学童（春）'!E76+'新所リーグ（春）'!E184+ガスワン!E74+'関団連（春）中央'!E78+'西武沿線'!E199+'ガスワン埼玉'!E98+'関東少年野球'!E166+'関東少年野球中央'!E75+'読売ウイナーズカップ'!E74+'新所リーグ（秋）'!E184+'所少連（秋）'!E152+'関団連新人戦'!E48+'武蔵狭山杯'!E135</f>
        <v>209.99999999999997</v>
      </c>
      <c r="F43" s="90">
        <f>'関団連（春）'!F149+'学童（春）'!F76+'新所リーグ（春）'!F184+ガスワン!F74+'関団連（春）中央'!F78+'西武沿線'!F199+'ガスワン埼玉'!F98+'関東少年野球'!F166+'関東少年野球中央'!F75+'読売ウイナーズカップ'!F74+'新所リーグ（秋）'!F184+'所少連（秋）'!F152+'関団連新人戦'!F48+'武蔵狭山杯'!F135</f>
        <v>2937</v>
      </c>
      <c r="G43" s="90">
        <f>'関団連（春）'!G149+'学童（春）'!G76+'新所リーグ（春）'!G184+ガスワン!G74+'関団連（春）中央'!G78+'西武沿線'!G199+'ガスワン埼玉'!G98+'関東少年野球'!G166+'関東少年野球中央'!G75+'読売ウイナーズカップ'!G74+'新所リーグ（秋）'!G184+'所少連（秋）'!G152+'関団連新人戦'!G48+'武蔵狭山杯'!G135</f>
        <v>821</v>
      </c>
      <c r="H43" s="90">
        <f>'関団連（春）'!H149+'学童（春）'!H76+'新所リーグ（春）'!H184+ガスワン!H74+'関団連（春）中央'!H78+'西武沿線'!H199+'ガスワン埼玉'!H98+'関東少年野球'!H166+'関東少年野球中央'!H75+'読売ウイナーズカップ'!H74+'新所リーグ（秋）'!H184+'所少連（秋）'!H152+'関団連新人戦'!H48+'武蔵狭山杯'!H135</f>
        <v>116</v>
      </c>
      <c r="I43" s="90">
        <f>'関団連（春）'!I149+'学童（春）'!I76+'新所リーグ（春）'!I184+ガスワン!I74+'関団連（春）中央'!I78+'西武沿線'!I199+'ガスワン埼玉'!I98+'関東少年野球'!I166+'関東少年野球中央'!I75+'読売ウイナーズカップ'!I74+'新所リーグ（秋）'!I184+'所少連（秋）'!I152+'関団連新人戦'!I48+'武蔵狭山杯'!I135</f>
        <v>71</v>
      </c>
      <c r="J43" s="90">
        <f>'関団連（春）'!J149+'学童（春）'!J76+'新所リーグ（春）'!J184+ガスワン!J74+'関団連（春）中央'!J78+'西武沿線'!J199+'ガスワン埼玉'!J98+'関東少年野球'!J166+'関東少年野球中央'!J75+'読売ウイナーズカップ'!J74+'新所リーグ（秋）'!J184+'所少連（秋）'!J152+'関団連新人戦'!J48+'武蔵狭山杯'!J135</f>
        <v>120</v>
      </c>
      <c r="K43" s="90">
        <f>'関団連（春）'!K149+'学童（春）'!K76+'新所リーグ（春）'!K184+ガスワン!K74+'関団連（春）中央'!K78+'西武沿線'!K199+'ガスワン埼玉'!K98+'関東少年野球'!K166+'関東少年野球中央'!K75+'読売ウイナーズカップ'!K74+'新所リーグ（秋）'!K184+'所少連（秋）'!K152+'関団連新人戦'!K48+'武蔵狭山杯'!K135</f>
        <v>44</v>
      </c>
      <c r="L43" s="90">
        <f>'関団連（春）'!L149+'学童（春）'!L76+'新所リーグ（春）'!L184+ガスワン!L74+'関団連（春）中央'!L78+'西武沿線'!L199+'ガスワン埼玉'!L98+'関東少年野球'!L166+'関東少年野球中央'!L75+'読売ウイナーズカップ'!L74+'新所リーグ（秋）'!L184+'所少連（秋）'!L152+'関団連新人戦'!L48+'武蔵狭山杯'!L135</f>
        <v>26</v>
      </c>
      <c r="M43" s="90">
        <f>'関団連（春）'!M149+'学童（春）'!M76+'新所リーグ（春）'!M184+ガスワン!M74+'関団連（春）中央'!M78+'西武沿線'!M199+'ガスワン埼玉'!M98+'関東少年野球'!M166+'関東少年野球中央'!M75+'読売ウイナーズカップ'!M74+'新所リーグ（秋）'!M184+'所少連（秋）'!M152+'関団連新人戦'!M48+'武蔵狭山杯'!M135</f>
        <v>9</v>
      </c>
      <c r="N43" s="90"/>
      <c r="O43" s="134">
        <f t="shared" si="9"/>
        <v>0.8666666666666668</v>
      </c>
      <c r="P43" s="90">
        <f>'関団連（春）'!Q149+'学童（春）'!Q76+'新所リーグ（春）'!R184+ガスワン!Q74+'関団連（春）中央'!Q78+'西武沿線'!Q199+'ガスワン埼玉'!Q98+'関東少年野球'!Q166+'関東少年野球中央'!Q75+'読売ウイナーズカップ'!Q74+'新所リーグ（秋）'!R184+'所少連（秋）'!Q152+'関団連新人戦'!Q48+'武蔵狭山杯'!Q135</f>
        <v>32</v>
      </c>
      <c r="Q43" s="90">
        <f>'関団連（春）'!R149+'学童（春）'!R76+'新所リーグ（春）'!S184+ガスワン!R74+'関団連（春）中央'!R78+'西武沿線'!R199+'ガスワン埼玉'!R98+'関東少年野球'!R166+'関東少年野球中央'!R75+'読売ウイナーズカップ'!R74+'新所リーグ（秋）'!S184+'所少連（秋）'!R152+'関団連新人戦'!R48+'武蔵狭山杯'!R135</f>
        <v>6</v>
      </c>
      <c r="R43" s="131">
        <f>'関団連（春）'!S149+'学童（春）'!S76+'新所リーグ（春）'!T184+ガスワン!S74+'関団連（春）中央'!S78+'西武沿線'!S199+'ガスワン埼玉'!S98+'関東少年野球'!S166+'関東少年野球中央'!S75+'読売ウイナーズカップ'!S74+'新所リーグ（秋）'!T184+'所少連（秋）'!S152+'関団連新人戦'!S48+'武蔵狭山杯'!S135</f>
        <v>0</v>
      </c>
      <c r="S43" s="30"/>
      <c r="T43" s="30"/>
    </row>
  </sheetData>
  <sheetProtection/>
  <mergeCells count="1">
    <mergeCell ref="W2:Y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49">
      <selection activeCell="H84" sqref="H84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7" max="21" width="5.625" style="0" customWidth="1"/>
    <col min="23" max="26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157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  <c r="O3" s="244"/>
    </row>
    <row r="4" spans="1:15" ht="24.75" customHeight="1">
      <c r="A4" s="244"/>
      <c r="C4" s="54" t="s">
        <v>60</v>
      </c>
      <c r="D4" s="8">
        <v>0</v>
      </c>
      <c r="E4" s="8">
        <v>2</v>
      </c>
      <c r="F4" s="8">
        <v>2</v>
      </c>
      <c r="G4" s="8">
        <v>1</v>
      </c>
      <c r="H4" s="8">
        <v>1</v>
      </c>
      <c r="I4" s="8"/>
      <c r="J4" s="8"/>
      <c r="K4" s="9">
        <v>6</v>
      </c>
      <c r="L4" s="2"/>
      <c r="O4" s="244"/>
    </row>
    <row r="5" spans="1:15" ht="24.75" customHeight="1" thickBot="1">
      <c r="A5" s="244"/>
      <c r="C5" s="55" t="s">
        <v>132</v>
      </c>
      <c r="D5" s="10">
        <v>0</v>
      </c>
      <c r="E5" s="10">
        <v>0</v>
      </c>
      <c r="F5" s="10">
        <v>0</v>
      </c>
      <c r="G5" s="10">
        <v>1</v>
      </c>
      <c r="H5" s="10">
        <v>0</v>
      </c>
      <c r="I5" s="10"/>
      <c r="J5" s="10"/>
      <c r="K5" s="11">
        <v>1</v>
      </c>
      <c r="L5" s="2"/>
      <c r="O5" s="244"/>
    </row>
    <row r="6" spans="1:15" ht="13.5">
      <c r="A6" s="244"/>
      <c r="O6" s="244"/>
    </row>
    <row r="7" spans="1:15" ht="13.5">
      <c r="A7" s="244"/>
      <c r="C7" t="s">
        <v>3</v>
      </c>
      <c r="D7" t="s">
        <v>133</v>
      </c>
      <c r="O7" s="244"/>
    </row>
    <row r="8" spans="1:15" ht="13.5">
      <c r="A8" s="244"/>
      <c r="C8" t="s">
        <v>1</v>
      </c>
      <c r="D8" t="s">
        <v>61</v>
      </c>
      <c r="O8" s="244"/>
    </row>
    <row r="9" spans="1:15" ht="13.5">
      <c r="A9" s="244"/>
      <c r="C9" t="s">
        <v>2</v>
      </c>
      <c r="D9" t="s">
        <v>134</v>
      </c>
      <c r="O9" s="244"/>
    </row>
    <row r="10" spans="1:15" ht="13.5">
      <c r="A10" s="244"/>
      <c r="O10" s="244"/>
    </row>
    <row r="11" spans="1:15" ht="13.5">
      <c r="A11" s="244"/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11</v>
      </c>
      <c r="I11" s="1" t="s">
        <v>9</v>
      </c>
      <c r="J11" s="1" t="s">
        <v>13</v>
      </c>
      <c r="K11" s="1" t="s">
        <v>10</v>
      </c>
      <c r="L11" s="1" t="s">
        <v>12</v>
      </c>
      <c r="M11" s="1" t="s">
        <v>63</v>
      </c>
      <c r="O11" s="244"/>
    </row>
    <row r="12" spans="1:15" ht="13.5">
      <c r="A12" s="244"/>
      <c r="B12" s="3" t="s">
        <v>112</v>
      </c>
      <c r="C12" s="132" t="s">
        <v>83</v>
      </c>
      <c r="D12" s="66">
        <v>3</v>
      </c>
      <c r="E12" s="66">
        <v>3</v>
      </c>
      <c r="F12" s="66">
        <v>0</v>
      </c>
      <c r="G12" s="66">
        <v>0</v>
      </c>
      <c r="H12" s="66">
        <v>1</v>
      </c>
      <c r="I12" s="66">
        <v>0</v>
      </c>
      <c r="J12" s="66">
        <v>2</v>
      </c>
      <c r="K12" s="66">
        <v>0</v>
      </c>
      <c r="L12" s="66">
        <v>1</v>
      </c>
      <c r="M12" s="66">
        <v>0</v>
      </c>
      <c r="N12" s="1"/>
      <c r="O12" s="244"/>
    </row>
    <row r="13" spans="1:15" ht="13.5">
      <c r="A13" s="244"/>
      <c r="B13" s="3" t="s">
        <v>112</v>
      </c>
      <c r="C13" s="132" t="s">
        <v>140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"/>
      <c r="O13" s="244"/>
    </row>
    <row r="14" spans="1:15" ht="13.5">
      <c r="A14" s="244"/>
      <c r="B14" s="3" t="s">
        <v>97</v>
      </c>
      <c r="C14" s="132" t="s">
        <v>84</v>
      </c>
      <c r="D14" s="66">
        <v>3</v>
      </c>
      <c r="E14" s="66">
        <v>3</v>
      </c>
      <c r="F14" s="66">
        <v>2</v>
      </c>
      <c r="G14" s="66">
        <v>0</v>
      </c>
      <c r="H14" s="66">
        <v>1</v>
      </c>
      <c r="I14" s="66">
        <v>0</v>
      </c>
      <c r="J14" s="66">
        <v>0</v>
      </c>
      <c r="K14" s="66">
        <v>1</v>
      </c>
      <c r="L14" s="66">
        <v>0</v>
      </c>
      <c r="M14" s="66">
        <v>0</v>
      </c>
      <c r="O14" s="244"/>
    </row>
    <row r="15" spans="1:15" ht="13.5">
      <c r="A15" s="244"/>
      <c r="B15" s="3" t="s">
        <v>114</v>
      </c>
      <c r="C15" s="132" t="s">
        <v>85</v>
      </c>
      <c r="D15" s="66">
        <v>3</v>
      </c>
      <c r="E15" s="66">
        <v>2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1</v>
      </c>
      <c r="N15" s="12"/>
      <c r="O15" s="244"/>
    </row>
    <row r="16" spans="1:15" ht="13.5">
      <c r="A16" s="244"/>
      <c r="B16" s="3" t="s">
        <v>139</v>
      </c>
      <c r="C16" s="132" t="s">
        <v>86</v>
      </c>
      <c r="D16" s="66">
        <v>3</v>
      </c>
      <c r="E16" s="66">
        <v>3</v>
      </c>
      <c r="F16" s="66">
        <v>1</v>
      </c>
      <c r="G16" s="66">
        <v>2</v>
      </c>
      <c r="H16" s="66">
        <v>1</v>
      </c>
      <c r="I16" s="66">
        <v>0</v>
      </c>
      <c r="J16" s="66">
        <v>1</v>
      </c>
      <c r="K16" s="66">
        <v>0</v>
      </c>
      <c r="L16" s="66">
        <v>0</v>
      </c>
      <c r="M16" s="66">
        <v>0</v>
      </c>
      <c r="N16" s="12"/>
      <c r="O16" s="244"/>
    </row>
    <row r="17" spans="1:15" ht="13.5">
      <c r="A17" s="244"/>
      <c r="B17" s="3" t="s">
        <v>115</v>
      </c>
      <c r="C17" s="132" t="s">
        <v>116</v>
      </c>
      <c r="D17" s="66">
        <v>3</v>
      </c>
      <c r="E17" s="66">
        <v>3</v>
      </c>
      <c r="F17" s="66">
        <v>3</v>
      </c>
      <c r="G17" s="66">
        <v>0</v>
      </c>
      <c r="H17" s="66">
        <v>2</v>
      </c>
      <c r="I17" s="66">
        <v>0</v>
      </c>
      <c r="J17" s="66">
        <v>0</v>
      </c>
      <c r="K17" s="66">
        <v>2</v>
      </c>
      <c r="L17" s="66">
        <v>0</v>
      </c>
      <c r="M17" s="66">
        <v>0</v>
      </c>
      <c r="N17" s="12"/>
      <c r="O17" s="244"/>
    </row>
    <row r="18" spans="1:15" ht="13.5">
      <c r="A18" s="244"/>
      <c r="B18" s="3" t="s">
        <v>138</v>
      </c>
      <c r="C18" s="132" t="s">
        <v>89</v>
      </c>
      <c r="D18" s="66">
        <v>3</v>
      </c>
      <c r="E18" s="66">
        <v>3</v>
      </c>
      <c r="F18" s="66">
        <v>1</v>
      </c>
      <c r="G18" s="66">
        <v>1</v>
      </c>
      <c r="H18" s="66">
        <v>1</v>
      </c>
      <c r="I18" s="66">
        <v>0</v>
      </c>
      <c r="J18" s="66">
        <v>1</v>
      </c>
      <c r="K18" s="66">
        <v>1</v>
      </c>
      <c r="L18" s="66">
        <v>0</v>
      </c>
      <c r="M18" s="66">
        <v>0</v>
      </c>
      <c r="O18" s="244"/>
    </row>
    <row r="19" spans="1:15" ht="13.5">
      <c r="A19" s="244"/>
      <c r="B19" s="3" t="s">
        <v>104</v>
      </c>
      <c r="C19" s="132" t="s">
        <v>135</v>
      </c>
      <c r="D19" s="66">
        <v>3</v>
      </c>
      <c r="E19" s="66">
        <v>2</v>
      </c>
      <c r="F19" s="66">
        <v>1</v>
      </c>
      <c r="G19" s="66">
        <v>0</v>
      </c>
      <c r="H19" s="66">
        <v>0</v>
      </c>
      <c r="I19" s="66">
        <v>1</v>
      </c>
      <c r="J19" s="66">
        <v>0</v>
      </c>
      <c r="K19" s="66">
        <v>0</v>
      </c>
      <c r="L19" s="66">
        <v>0</v>
      </c>
      <c r="M19" s="66">
        <v>0</v>
      </c>
      <c r="O19" s="244"/>
    </row>
    <row r="20" spans="1:15" ht="13.5">
      <c r="A20" s="244"/>
      <c r="B20" s="3" t="s">
        <v>105</v>
      </c>
      <c r="C20" s="132" t="s">
        <v>136</v>
      </c>
      <c r="D20" s="66">
        <v>3</v>
      </c>
      <c r="E20" s="66">
        <v>2</v>
      </c>
      <c r="F20" s="66">
        <v>0</v>
      </c>
      <c r="G20" s="66">
        <v>0</v>
      </c>
      <c r="H20" s="66">
        <v>0</v>
      </c>
      <c r="I20" s="66">
        <v>1</v>
      </c>
      <c r="J20" s="66">
        <v>0</v>
      </c>
      <c r="K20" s="66">
        <v>0</v>
      </c>
      <c r="L20" s="66">
        <v>0</v>
      </c>
      <c r="M20" s="66">
        <v>0</v>
      </c>
      <c r="O20" s="244"/>
    </row>
    <row r="21" spans="1:15" ht="13.5">
      <c r="A21" s="244"/>
      <c r="B21" s="3" t="s">
        <v>117</v>
      </c>
      <c r="C21" s="132" t="s">
        <v>137</v>
      </c>
      <c r="D21" s="66">
        <v>3</v>
      </c>
      <c r="E21" s="66">
        <v>3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O21" s="244"/>
    </row>
    <row r="22" spans="1:15" ht="13.5">
      <c r="A22" s="244"/>
      <c r="B22" s="3"/>
      <c r="C22" s="4"/>
      <c r="O22" s="244"/>
    </row>
    <row r="23" spans="1:15" ht="13.5">
      <c r="A23" s="244"/>
      <c r="B23" s="3"/>
      <c r="C23" s="1" t="s">
        <v>45</v>
      </c>
      <c r="D23" s="1" t="s">
        <v>48</v>
      </c>
      <c r="E23" s="1" t="s">
        <v>49</v>
      </c>
      <c r="F23" s="1" t="s">
        <v>5</v>
      </c>
      <c r="G23" s="1" t="s">
        <v>7</v>
      </c>
      <c r="H23" s="1" t="s">
        <v>9</v>
      </c>
      <c r="I23" s="1" t="s">
        <v>13</v>
      </c>
      <c r="J23" s="1" t="s">
        <v>46</v>
      </c>
      <c r="K23" s="1" t="s">
        <v>47</v>
      </c>
      <c r="L23" s="1" t="s">
        <v>52</v>
      </c>
      <c r="O23" s="244"/>
    </row>
    <row r="24" spans="1:15" ht="13.5">
      <c r="A24" s="244"/>
      <c r="B24" s="3"/>
      <c r="C24" s="4" t="s">
        <v>107</v>
      </c>
      <c r="D24" s="66">
        <v>5</v>
      </c>
      <c r="E24" s="66">
        <v>62</v>
      </c>
      <c r="F24" s="66">
        <v>17</v>
      </c>
      <c r="G24" s="66">
        <v>1</v>
      </c>
      <c r="H24" s="66">
        <v>0</v>
      </c>
      <c r="I24" s="66">
        <v>2</v>
      </c>
      <c r="J24" s="66">
        <v>1</v>
      </c>
      <c r="K24" s="66">
        <v>0</v>
      </c>
      <c r="L24" s="66">
        <v>0</v>
      </c>
      <c r="O24" s="244"/>
    </row>
    <row r="25" spans="1:15" ht="13.5">
      <c r="A25" s="244"/>
      <c r="B25" s="3"/>
      <c r="C25" s="4"/>
      <c r="O25" s="244"/>
    </row>
    <row r="26" spans="1:15" ht="9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</row>
    <row r="27" spans="1:15" ht="14.25" customHeight="1" thickBot="1">
      <c r="A27" s="244"/>
      <c r="B27" t="s">
        <v>222</v>
      </c>
      <c r="M27" s="66"/>
      <c r="N27" s="66"/>
      <c r="O27" s="244"/>
    </row>
    <row r="28" spans="1:15" ht="24.75" customHeight="1">
      <c r="A28" s="244"/>
      <c r="C28" s="5"/>
      <c r="D28" s="6">
        <v>1</v>
      </c>
      <c r="E28" s="6">
        <v>2</v>
      </c>
      <c r="F28" s="6">
        <v>3</v>
      </c>
      <c r="G28" s="6">
        <v>4</v>
      </c>
      <c r="H28" s="6">
        <v>5</v>
      </c>
      <c r="I28" s="6">
        <v>6</v>
      </c>
      <c r="J28" s="6">
        <v>7</v>
      </c>
      <c r="K28" s="7" t="s">
        <v>0</v>
      </c>
      <c r="L28" s="2"/>
      <c r="M28" s="66"/>
      <c r="N28" s="66"/>
      <c r="O28" s="244"/>
    </row>
    <row r="29" spans="1:15" ht="24.75" customHeight="1">
      <c r="A29" s="244"/>
      <c r="C29" s="54" t="s">
        <v>60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9">
        <v>1</v>
      </c>
      <c r="L29" s="2"/>
      <c r="M29" s="66"/>
      <c r="N29" s="66"/>
      <c r="O29" s="244"/>
    </row>
    <row r="30" spans="1:15" ht="24.75" customHeight="1" thickBot="1">
      <c r="A30" s="244"/>
      <c r="C30" s="55" t="s">
        <v>142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1</v>
      </c>
      <c r="J30" s="10" t="s">
        <v>143</v>
      </c>
      <c r="K30" s="11">
        <v>2</v>
      </c>
      <c r="L30" s="2"/>
      <c r="M30" s="66"/>
      <c r="N30" s="66"/>
      <c r="O30" s="244"/>
    </row>
    <row r="31" spans="1:15" ht="13.5" customHeight="1">
      <c r="A31" s="244"/>
      <c r="M31" s="66"/>
      <c r="N31" s="66"/>
      <c r="O31" s="244"/>
    </row>
    <row r="32" spans="1:15" ht="13.5" customHeight="1">
      <c r="A32" s="244"/>
      <c r="C32" t="s">
        <v>3</v>
      </c>
      <c r="D32" t="s">
        <v>144</v>
      </c>
      <c r="N32" s="66"/>
      <c r="O32" s="244"/>
    </row>
    <row r="33" spans="1:15" ht="13.5" customHeight="1">
      <c r="A33" s="244"/>
      <c r="C33" t="s">
        <v>125</v>
      </c>
      <c r="D33" t="s">
        <v>61</v>
      </c>
      <c r="N33" s="66"/>
      <c r="O33" s="244"/>
    </row>
    <row r="34" spans="1:15" ht="13.5" customHeight="1">
      <c r="A34" s="244"/>
      <c r="B34" s="66"/>
      <c r="N34" s="66"/>
      <c r="O34" s="244"/>
    </row>
    <row r="35" spans="1:15" ht="13.5" customHeight="1">
      <c r="A35" s="244"/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11</v>
      </c>
      <c r="I35" s="1" t="s">
        <v>9</v>
      </c>
      <c r="J35" s="1" t="s">
        <v>13</v>
      </c>
      <c r="K35" s="1" t="s">
        <v>10</v>
      </c>
      <c r="L35" s="1" t="s">
        <v>12</v>
      </c>
      <c r="M35" s="1" t="s">
        <v>63</v>
      </c>
      <c r="N35" s="66"/>
      <c r="O35" s="244"/>
    </row>
    <row r="36" spans="1:15" ht="13.5" customHeight="1">
      <c r="A36" s="244"/>
      <c r="B36" s="3" t="s">
        <v>96</v>
      </c>
      <c r="C36" s="132" t="s">
        <v>83</v>
      </c>
      <c r="D36" s="66">
        <v>4</v>
      </c>
      <c r="E36" s="66">
        <v>3</v>
      </c>
      <c r="F36" s="66">
        <v>1</v>
      </c>
      <c r="G36" s="66">
        <v>0</v>
      </c>
      <c r="H36" s="66">
        <v>1</v>
      </c>
      <c r="I36" s="66">
        <v>0</v>
      </c>
      <c r="J36" s="66">
        <v>1</v>
      </c>
      <c r="K36" s="66">
        <v>2</v>
      </c>
      <c r="L36" s="66">
        <v>1</v>
      </c>
      <c r="M36" s="66">
        <v>1</v>
      </c>
      <c r="N36" s="66"/>
      <c r="O36" s="244"/>
    </row>
    <row r="37" spans="1:15" ht="13.5" customHeight="1">
      <c r="A37" s="244"/>
      <c r="B37" s="3" t="s">
        <v>97</v>
      </c>
      <c r="C37" s="132" t="s">
        <v>84</v>
      </c>
      <c r="D37" s="66">
        <v>4</v>
      </c>
      <c r="E37" s="66">
        <v>4</v>
      </c>
      <c r="F37" s="66">
        <v>0</v>
      </c>
      <c r="G37" s="66">
        <v>0</v>
      </c>
      <c r="H37" s="66">
        <v>0</v>
      </c>
      <c r="I37" s="66">
        <v>0</v>
      </c>
      <c r="J37" s="66">
        <v>1</v>
      </c>
      <c r="K37" s="66">
        <v>0</v>
      </c>
      <c r="L37" s="66">
        <v>1</v>
      </c>
      <c r="M37" s="66">
        <v>0</v>
      </c>
      <c r="N37" s="66"/>
      <c r="O37" s="244"/>
    </row>
    <row r="38" spans="1:15" ht="13.5" customHeight="1">
      <c r="A38" s="244"/>
      <c r="B38" s="3" t="s">
        <v>145</v>
      </c>
      <c r="C38" s="132" t="s">
        <v>85</v>
      </c>
      <c r="D38" s="66">
        <v>4</v>
      </c>
      <c r="E38" s="66">
        <v>3</v>
      </c>
      <c r="F38" s="66">
        <v>0</v>
      </c>
      <c r="G38" s="66">
        <v>0</v>
      </c>
      <c r="H38" s="66">
        <v>0</v>
      </c>
      <c r="I38" s="66">
        <v>1</v>
      </c>
      <c r="J38" s="66">
        <v>0</v>
      </c>
      <c r="K38" s="66">
        <v>1</v>
      </c>
      <c r="L38" s="66">
        <v>0</v>
      </c>
      <c r="M38" s="66">
        <v>0</v>
      </c>
      <c r="N38" s="66"/>
      <c r="O38" s="244"/>
    </row>
    <row r="39" spans="1:15" ht="13.5" customHeight="1">
      <c r="A39" s="244"/>
      <c r="B39" s="3" t="s">
        <v>146</v>
      </c>
      <c r="C39" s="132" t="s">
        <v>86</v>
      </c>
      <c r="D39" s="66">
        <v>3</v>
      </c>
      <c r="E39" s="66">
        <v>3</v>
      </c>
      <c r="F39" s="66">
        <v>1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1</v>
      </c>
      <c r="M39" s="66">
        <v>0</v>
      </c>
      <c r="N39" s="66"/>
      <c r="O39" s="244"/>
    </row>
    <row r="40" spans="1:15" ht="13.5" customHeight="1">
      <c r="A40" s="244"/>
      <c r="B40" s="3" t="s">
        <v>147</v>
      </c>
      <c r="C40" s="132" t="s">
        <v>87</v>
      </c>
      <c r="D40" s="66">
        <v>3</v>
      </c>
      <c r="E40" s="66">
        <v>2</v>
      </c>
      <c r="F40" s="66">
        <v>0</v>
      </c>
      <c r="G40" s="66">
        <v>0</v>
      </c>
      <c r="H40" s="66">
        <v>0</v>
      </c>
      <c r="I40" s="66">
        <v>1</v>
      </c>
      <c r="J40" s="66">
        <v>0</v>
      </c>
      <c r="K40" s="66">
        <v>1</v>
      </c>
      <c r="L40" s="66">
        <v>0</v>
      </c>
      <c r="M40" s="66">
        <v>0</v>
      </c>
      <c r="N40" s="66"/>
      <c r="O40" s="244"/>
    </row>
    <row r="41" spans="1:15" ht="13.5" customHeight="1">
      <c r="A41" s="244"/>
      <c r="B41" s="3" t="s">
        <v>149</v>
      </c>
      <c r="C41" s="132" t="s">
        <v>148</v>
      </c>
      <c r="D41" s="66">
        <v>3</v>
      </c>
      <c r="E41" s="66">
        <v>3</v>
      </c>
      <c r="F41" s="66">
        <v>0</v>
      </c>
      <c r="G41" s="66">
        <v>0</v>
      </c>
      <c r="H41" s="66">
        <v>0</v>
      </c>
      <c r="I41" s="66">
        <v>0</v>
      </c>
      <c r="J41" s="66">
        <v>1</v>
      </c>
      <c r="K41" s="66">
        <v>0</v>
      </c>
      <c r="L41" s="66">
        <v>0</v>
      </c>
      <c r="M41" s="66">
        <v>0</v>
      </c>
      <c r="N41" s="66"/>
      <c r="O41" s="244"/>
    </row>
    <row r="42" spans="1:15" ht="13.5" customHeight="1">
      <c r="A42" s="244"/>
      <c r="B42" s="3" t="s">
        <v>150</v>
      </c>
      <c r="C42" s="132" t="s">
        <v>153</v>
      </c>
      <c r="D42" s="66">
        <v>3</v>
      </c>
      <c r="E42" s="66">
        <v>3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/>
      <c r="O42" s="244"/>
    </row>
    <row r="43" spans="1:15" ht="13.5" customHeight="1">
      <c r="A43" s="244"/>
      <c r="B43" s="3" t="s">
        <v>151</v>
      </c>
      <c r="C43" s="132" t="s">
        <v>154</v>
      </c>
      <c r="D43" s="66">
        <v>2</v>
      </c>
      <c r="E43" s="66">
        <v>1</v>
      </c>
      <c r="F43" s="66">
        <v>0</v>
      </c>
      <c r="G43" s="66">
        <v>0</v>
      </c>
      <c r="H43" s="66">
        <v>0</v>
      </c>
      <c r="I43" s="66">
        <v>1</v>
      </c>
      <c r="J43" s="66">
        <v>0</v>
      </c>
      <c r="K43" s="66">
        <v>0</v>
      </c>
      <c r="L43" s="66">
        <v>0</v>
      </c>
      <c r="M43" s="66">
        <v>0</v>
      </c>
      <c r="N43" s="66"/>
      <c r="O43" s="244"/>
    </row>
    <row r="44" spans="1:15" ht="13.5" customHeight="1">
      <c r="A44" s="244"/>
      <c r="B44" s="45" t="s">
        <v>155</v>
      </c>
      <c r="C44" s="132" t="s">
        <v>156</v>
      </c>
      <c r="D44" s="66">
        <v>1</v>
      </c>
      <c r="E44" s="66">
        <v>1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/>
      <c r="O44" s="244"/>
    </row>
    <row r="45" spans="1:15" ht="13.5" customHeight="1">
      <c r="A45" s="244"/>
      <c r="B45" s="3" t="s">
        <v>152</v>
      </c>
      <c r="C45" s="132" t="s">
        <v>94</v>
      </c>
      <c r="D45" s="66">
        <v>3</v>
      </c>
      <c r="E45" s="66">
        <v>0</v>
      </c>
      <c r="F45" s="66">
        <v>0</v>
      </c>
      <c r="G45" s="66">
        <v>0</v>
      </c>
      <c r="H45" s="66">
        <v>0</v>
      </c>
      <c r="I45" s="66">
        <v>1</v>
      </c>
      <c r="J45" s="66">
        <v>0</v>
      </c>
      <c r="K45" s="66">
        <v>0</v>
      </c>
      <c r="L45" s="66">
        <v>0</v>
      </c>
      <c r="M45" s="66">
        <v>2</v>
      </c>
      <c r="N45" s="66"/>
      <c r="O45" s="244"/>
    </row>
    <row r="46" spans="1:15" ht="13.5" customHeight="1">
      <c r="A46" s="244"/>
      <c r="B46" s="3"/>
      <c r="C46" s="4"/>
      <c r="N46" s="66"/>
      <c r="O46" s="244"/>
    </row>
    <row r="47" spans="1:15" ht="13.5" customHeight="1">
      <c r="A47" s="244"/>
      <c r="B47" s="3"/>
      <c r="C47" s="1" t="s">
        <v>45</v>
      </c>
      <c r="D47" s="1" t="s">
        <v>48</v>
      </c>
      <c r="E47" s="1" t="s">
        <v>49</v>
      </c>
      <c r="F47" s="1" t="s">
        <v>5</v>
      </c>
      <c r="G47" s="1" t="s">
        <v>7</v>
      </c>
      <c r="H47" s="1" t="s">
        <v>9</v>
      </c>
      <c r="I47" s="1" t="s">
        <v>13</v>
      </c>
      <c r="J47" s="1" t="s">
        <v>46</v>
      </c>
      <c r="K47" s="1" t="s">
        <v>47</v>
      </c>
      <c r="L47" s="1" t="s">
        <v>52</v>
      </c>
      <c r="N47" s="66"/>
      <c r="O47" s="244"/>
    </row>
    <row r="48" spans="1:15" ht="13.5" customHeight="1">
      <c r="A48" s="244"/>
      <c r="B48" s="3"/>
      <c r="C48" s="4" t="s">
        <v>141</v>
      </c>
      <c r="D48" s="66">
        <v>6</v>
      </c>
      <c r="E48" s="66">
        <v>87</v>
      </c>
      <c r="F48" s="66">
        <v>25</v>
      </c>
      <c r="G48" s="66">
        <v>7</v>
      </c>
      <c r="H48" s="66">
        <v>0</v>
      </c>
      <c r="I48" s="66">
        <v>4</v>
      </c>
      <c r="J48" s="66">
        <v>2</v>
      </c>
      <c r="K48" s="66">
        <v>1</v>
      </c>
      <c r="L48" s="66">
        <v>0</v>
      </c>
      <c r="N48" s="66"/>
      <c r="O48" s="244"/>
    </row>
    <row r="49" spans="1:15" ht="13.5" customHeight="1">
      <c r="A49" s="244"/>
      <c r="B49" s="3"/>
      <c r="C49" s="4"/>
      <c r="M49" s="66"/>
      <c r="N49" s="66"/>
      <c r="O49" s="244"/>
    </row>
    <row r="50" spans="1:15" ht="9" customHeight="1" thickBot="1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</row>
    <row r="51" spans="1:22" ht="13.5" customHeight="1" thickBot="1">
      <c r="A51" s="66"/>
      <c r="B51" t="s">
        <v>62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241" t="s">
        <v>513</v>
      </c>
      <c r="U51" s="242"/>
      <c r="V51" s="243"/>
    </row>
    <row r="52" spans="2:22" ht="13.5">
      <c r="B52" s="56" t="s">
        <v>14</v>
      </c>
      <c r="C52" s="13" t="s">
        <v>35</v>
      </c>
      <c r="D52" s="13" t="s">
        <v>55</v>
      </c>
      <c r="E52" s="13" t="s">
        <v>5</v>
      </c>
      <c r="F52" s="13" t="s">
        <v>6</v>
      </c>
      <c r="G52" s="13" t="s">
        <v>7</v>
      </c>
      <c r="H52" s="13" t="s">
        <v>8</v>
      </c>
      <c r="I52" s="13" t="s">
        <v>11</v>
      </c>
      <c r="J52" s="13" t="s">
        <v>9</v>
      </c>
      <c r="K52" s="13" t="s">
        <v>13</v>
      </c>
      <c r="L52" s="13" t="s">
        <v>10</v>
      </c>
      <c r="M52" s="27" t="s">
        <v>12</v>
      </c>
      <c r="N52" s="27" t="s">
        <v>63</v>
      </c>
      <c r="O52" s="137"/>
      <c r="P52" s="13" t="s">
        <v>36</v>
      </c>
      <c r="Q52" s="13" t="s">
        <v>1</v>
      </c>
      <c r="R52" s="13" t="s">
        <v>37</v>
      </c>
      <c r="S52" s="14" t="s">
        <v>38</v>
      </c>
      <c r="T52" s="174" t="s">
        <v>6</v>
      </c>
      <c r="U52" s="27" t="s">
        <v>7</v>
      </c>
      <c r="V52" s="28" t="s">
        <v>36</v>
      </c>
    </row>
    <row r="53" spans="2:22" ht="13.5">
      <c r="B53" s="15">
        <v>1</v>
      </c>
      <c r="C53" s="16" t="s">
        <v>15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38"/>
      <c r="P53" s="24">
        <v>0</v>
      </c>
      <c r="Q53" s="17">
        <v>0</v>
      </c>
      <c r="R53" s="17">
        <v>0</v>
      </c>
      <c r="S53" s="23">
        <v>0</v>
      </c>
      <c r="T53" s="102">
        <v>0</v>
      </c>
      <c r="U53" s="96">
        <v>0</v>
      </c>
      <c r="V53" s="29">
        <v>0</v>
      </c>
    </row>
    <row r="54" spans="2:22" ht="13.5">
      <c r="B54" s="15">
        <v>2</v>
      </c>
      <c r="C54" s="16" t="s">
        <v>16</v>
      </c>
      <c r="D54" s="17">
        <v>1</v>
      </c>
      <c r="E54" s="17">
        <f>D42</f>
        <v>3</v>
      </c>
      <c r="F54" s="17">
        <f aca="true" t="shared" si="0" ref="F54:N54">E42</f>
        <v>3</v>
      </c>
      <c r="G54" s="17">
        <f t="shared" si="0"/>
        <v>0</v>
      </c>
      <c r="H54" s="17">
        <f t="shared" si="0"/>
        <v>0</v>
      </c>
      <c r="I54" s="17">
        <f t="shared" si="0"/>
        <v>0</v>
      </c>
      <c r="J54" s="17">
        <f t="shared" si="0"/>
        <v>0</v>
      </c>
      <c r="K54" s="17">
        <f t="shared" si="0"/>
        <v>0</v>
      </c>
      <c r="L54" s="17">
        <f t="shared" si="0"/>
        <v>0</v>
      </c>
      <c r="M54" s="17">
        <f t="shared" si="0"/>
        <v>0</v>
      </c>
      <c r="N54" s="17">
        <f t="shared" si="0"/>
        <v>0</v>
      </c>
      <c r="O54" s="138"/>
      <c r="P54" s="24">
        <f aca="true" t="shared" si="1" ref="P54:P70">G54/F54</f>
        <v>0</v>
      </c>
      <c r="Q54" s="17">
        <v>0</v>
      </c>
      <c r="R54" s="17">
        <v>0</v>
      </c>
      <c r="S54" s="23">
        <v>0</v>
      </c>
      <c r="T54" s="102">
        <v>1</v>
      </c>
      <c r="U54" s="96">
        <v>0</v>
      </c>
      <c r="V54" s="29">
        <f>U54/T54</f>
        <v>0</v>
      </c>
    </row>
    <row r="55" spans="2:22" ht="13.5">
      <c r="B55" s="15">
        <v>3</v>
      </c>
      <c r="C55" s="16" t="s">
        <v>31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38"/>
      <c r="P55" s="24">
        <v>0</v>
      </c>
      <c r="Q55" s="17">
        <v>0</v>
      </c>
      <c r="R55" s="17">
        <v>0</v>
      </c>
      <c r="S55" s="23">
        <v>0</v>
      </c>
      <c r="T55" s="102">
        <v>0</v>
      </c>
      <c r="U55" s="96">
        <v>0</v>
      </c>
      <c r="V55" s="29">
        <v>0</v>
      </c>
    </row>
    <row r="56" spans="2:22" ht="13.5">
      <c r="B56" s="15">
        <v>4</v>
      </c>
      <c r="C56" s="16" t="s">
        <v>17</v>
      </c>
      <c r="D56" s="17">
        <v>2</v>
      </c>
      <c r="E56" s="17">
        <f>D21+D43</f>
        <v>5</v>
      </c>
      <c r="F56" s="17">
        <f aca="true" t="shared" si="2" ref="F56:N56">E21+E43</f>
        <v>4</v>
      </c>
      <c r="G56" s="17">
        <f t="shared" si="2"/>
        <v>0</v>
      </c>
      <c r="H56" s="17">
        <f t="shared" si="2"/>
        <v>0</v>
      </c>
      <c r="I56" s="17">
        <f t="shared" si="2"/>
        <v>0</v>
      </c>
      <c r="J56" s="17">
        <f t="shared" si="2"/>
        <v>1</v>
      </c>
      <c r="K56" s="17">
        <f t="shared" si="2"/>
        <v>0</v>
      </c>
      <c r="L56" s="17">
        <f t="shared" si="2"/>
        <v>0</v>
      </c>
      <c r="M56" s="17">
        <f t="shared" si="2"/>
        <v>0</v>
      </c>
      <c r="N56" s="17">
        <f t="shared" si="2"/>
        <v>0</v>
      </c>
      <c r="O56" s="138"/>
      <c r="P56" s="24">
        <f t="shared" si="1"/>
        <v>0</v>
      </c>
      <c r="Q56" s="17">
        <v>0</v>
      </c>
      <c r="R56" s="17">
        <v>0</v>
      </c>
      <c r="S56" s="23">
        <v>0</v>
      </c>
      <c r="T56" s="102">
        <v>3</v>
      </c>
      <c r="U56" s="96">
        <v>0</v>
      </c>
      <c r="V56" s="29">
        <f aca="true" t="shared" si="3" ref="V56:V70">U56/T56</f>
        <v>0</v>
      </c>
    </row>
    <row r="57" spans="2:22" ht="13.5">
      <c r="B57" s="15">
        <v>5</v>
      </c>
      <c r="C57" s="16" t="s">
        <v>32</v>
      </c>
      <c r="D57" s="17">
        <v>1</v>
      </c>
      <c r="E57" s="17">
        <f>D20</f>
        <v>3</v>
      </c>
      <c r="F57" s="17">
        <f aca="true" t="shared" si="4" ref="F57:N57">E20</f>
        <v>2</v>
      </c>
      <c r="G57" s="17">
        <f t="shared" si="4"/>
        <v>0</v>
      </c>
      <c r="H57" s="17">
        <f t="shared" si="4"/>
        <v>0</v>
      </c>
      <c r="I57" s="17">
        <f t="shared" si="4"/>
        <v>0</v>
      </c>
      <c r="J57" s="17">
        <f t="shared" si="4"/>
        <v>1</v>
      </c>
      <c r="K57" s="17">
        <f t="shared" si="4"/>
        <v>0</v>
      </c>
      <c r="L57" s="17">
        <f t="shared" si="4"/>
        <v>0</v>
      </c>
      <c r="M57" s="17">
        <f t="shared" si="4"/>
        <v>0</v>
      </c>
      <c r="N57" s="17">
        <f t="shared" si="4"/>
        <v>0</v>
      </c>
      <c r="O57" s="138"/>
      <c r="P57" s="24">
        <f>G57/F57</f>
        <v>0</v>
      </c>
      <c r="Q57" s="17">
        <v>0</v>
      </c>
      <c r="R57" s="17">
        <v>0</v>
      </c>
      <c r="S57" s="23">
        <v>0</v>
      </c>
      <c r="T57" s="102">
        <v>2</v>
      </c>
      <c r="U57" s="96">
        <v>0</v>
      </c>
      <c r="V57" s="29">
        <f t="shared" si="3"/>
        <v>0</v>
      </c>
    </row>
    <row r="58" spans="2:22" ht="13.5">
      <c r="B58" s="15">
        <v>6</v>
      </c>
      <c r="C58" s="16" t="s">
        <v>77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38"/>
      <c r="P58" s="24">
        <v>0</v>
      </c>
      <c r="Q58" s="17">
        <v>0</v>
      </c>
      <c r="R58" s="17">
        <v>0</v>
      </c>
      <c r="S58" s="23">
        <v>0</v>
      </c>
      <c r="T58" s="102">
        <v>0</v>
      </c>
      <c r="U58" s="96">
        <v>0</v>
      </c>
      <c r="V58" s="29">
        <v>0</v>
      </c>
    </row>
    <row r="59" spans="2:22" ht="13.5">
      <c r="B59" s="15">
        <v>7</v>
      </c>
      <c r="C59" s="16" t="s">
        <v>19</v>
      </c>
      <c r="D59" s="17">
        <v>1</v>
      </c>
      <c r="E59" s="17">
        <f>D19</f>
        <v>3</v>
      </c>
      <c r="F59" s="17">
        <f aca="true" t="shared" si="5" ref="F59:N59">E19</f>
        <v>2</v>
      </c>
      <c r="G59" s="17">
        <f t="shared" si="5"/>
        <v>1</v>
      </c>
      <c r="H59" s="17">
        <f t="shared" si="5"/>
        <v>0</v>
      </c>
      <c r="I59" s="17">
        <f t="shared" si="5"/>
        <v>0</v>
      </c>
      <c r="J59" s="17">
        <f t="shared" si="5"/>
        <v>1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38"/>
      <c r="P59" s="24">
        <f t="shared" si="1"/>
        <v>0.5</v>
      </c>
      <c r="Q59" s="17">
        <v>0</v>
      </c>
      <c r="R59" s="17">
        <v>0</v>
      </c>
      <c r="S59" s="23">
        <v>1</v>
      </c>
      <c r="T59" s="102">
        <v>2</v>
      </c>
      <c r="U59" s="96">
        <v>1</v>
      </c>
      <c r="V59" s="29">
        <f t="shared" si="3"/>
        <v>0.5</v>
      </c>
    </row>
    <row r="60" spans="2:22" ht="13.5">
      <c r="B60" s="15">
        <v>8</v>
      </c>
      <c r="C60" s="16" t="s">
        <v>34</v>
      </c>
      <c r="D60" s="17">
        <v>1</v>
      </c>
      <c r="E60" s="17">
        <f>D17</f>
        <v>3</v>
      </c>
      <c r="F60" s="17">
        <f aca="true" t="shared" si="6" ref="F60:N60">E17</f>
        <v>3</v>
      </c>
      <c r="G60" s="17">
        <f t="shared" si="6"/>
        <v>3</v>
      </c>
      <c r="H60" s="17">
        <f t="shared" si="6"/>
        <v>0</v>
      </c>
      <c r="I60" s="17">
        <f t="shared" si="6"/>
        <v>2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0</v>
      </c>
      <c r="O60" s="138"/>
      <c r="P60" s="24">
        <f t="shared" si="1"/>
        <v>1</v>
      </c>
      <c r="Q60" s="17">
        <v>0</v>
      </c>
      <c r="R60" s="17">
        <v>0</v>
      </c>
      <c r="S60" s="23">
        <v>1</v>
      </c>
      <c r="T60" s="102">
        <v>0</v>
      </c>
      <c r="U60" s="96">
        <v>0</v>
      </c>
      <c r="V60" s="29">
        <v>0</v>
      </c>
    </row>
    <row r="61" spans="2:22" ht="13.5">
      <c r="B61" s="15">
        <v>9</v>
      </c>
      <c r="C61" s="16" t="s">
        <v>29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38"/>
      <c r="P61" s="24">
        <v>0</v>
      </c>
      <c r="Q61" s="17">
        <v>0</v>
      </c>
      <c r="R61" s="17">
        <v>0</v>
      </c>
      <c r="S61" s="23">
        <v>0</v>
      </c>
      <c r="T61" s="102">
        <v>0</v>
      </c>
      <c r="U61" s="96">
        <v>0</v>
      </c>
      <c r="V61" s="29">
        <v>0</v>
      </c>
    </row>
    <row r="62" spans="2:22" ht="13.5">
      <c r="B62" s="15">
        <v>10</v>
      </c>
      <c r="C62" s="75" t="s">
        <v>20</v>
      </c>
      <c r="D62" s="17">
        <v>2</v>
      </c>
      <c r="E62" s="17">
        <f>D15+D38</f>
        <v>7</v>
      </c>
      <c r="F62" s="17">
        <f aca="true" t="shared" si="7" ref="F62:N62">E15+E38</f>
        <v>5</v>
      </c>
      <c r="G62" s="17">
        <f t="shared" si="7"/>
        <v>0</v>
      </c>
      <c r="H62" s="17">
        <f t="shared" si="7"/>
        <v>0</v>
      </c>
      <c r="I62" s="17">
        <f t="shared" si="7"/>
        <v>0</v>
      </c>
      <c r="J62" s="17">
        <f t="shared" si="7"/>
        <v>1</v>
      </c>
      <c r="K62" s="17">
        <f t="shared" si="7"/>
        <v>0</v>
      </c>
      <c r="L62" s="17">
        <f t="shared" si="7"/>
        <v>1</v>
      </c>
      <c r="M62" s="17">
        <f t="shared" si="7"/>
        <v>0</v>
      </c>
      <c r="N62" s="17">
        <f t="shared" si="7"/>
        <v>1</v>
      </c>
      <c r="O62" s="138"/>
      <c r="P62" s="24">
        <f t="shared" si="1"/>
        <v>0</v>
      </c>
      <c r="Q62" s="17">
        <v>0</v>
      </c>
      <c r="R62" s="17">
        <v>0</v>
      </c>
      <c r="S62" s="23">
        <v>0</v>
      </c>
      <c r="T62" s="102">
        <v>3</v>
      </c>
      <c r="U62" s="96">
        <v>0</v>
      </c>
      <c r="V62" s="29">
        <f t="shared" si="3"/>
        <v>0</v>
      </c>
    </row>
    <row r="63" spans="2:22" ht="13.5">
      <c r="B63" s="15">
        <v>12</v>
      </c>
      <c r="C63" s="16" t="s">
        <v>22</v>
      </c>
      <c r="D63" s="17">
        <v>2</v>
      </c>
      <c r="E63" s="17">
        <f>D45</f>
        <v>3</v>
      </c>
      <c r="F63" s="17">
        <f aca="true" t="shared" si="8" ref="F63:N63">E45</f>
        <v>0</v>
      </c>
      <c r="G63" s="17">
        <f t="shared" si="8"/>
        <v>0</v>
      </c>
      <c r="H63" s="17">
        <f t="shared" si="8"/>
        <v>0</v>
      </c>
      <c r="I63" s="17">
        <f t="shared" si="8"/>
        <v>0</v>
      </c>
      <c r="J63" s="17">
        <f t="shared" si="8"/>
        <v>1</v>
      </c>
      <c r="K63" s="17">
        <f t="shared" si="8"/>
        <v>0</v>
      </c>
      <c r="L63" s="17">
        <f t="shared" si="8"/>
        <v>0</v>
      </c>
      <c r="M63" s="17">
        <f t="shared" si="8"/>
        <v>0</v>
      </c>
      <c r="N63" s="17">
        <f t="shared" si="8"/>
        <v>2</v>
      </c>
      <c r="O63" s="138"/>
      <c r="P63" s="24">
        <v>0</v>
      </c>
      <c r="Q63" s="17">
        <v>0</v>
      </c>
      <c r="R63" s="17">
        <v>0</v>
      </c>
      <c r="S63" s="23">
        <v>0</v>
      </c>
      <c r="T63" s="102">
        <v>0</v>
      </c>
      <c r="U63" s="96">
        <v>0</v>
      </c>
      <c r="V63" s="29">
        <v>0</v>
      </c>
    </row>
    <row r="64" spans="2:22" ht="13.5">
      <c r="B64" s="15">
        <v>13</v>
      </c>
      <c r="C64" s="16" t="s">
        <v>23</v>
      </c>
      <c r="D64" s="17">
        <v>2</v>
      </c>
      <c r="E64" s="17">
        <f>D14+D37</f>
        <v>7</v>
      </c>
      <c r="F64" s="17">
        <f aca="true" t="shared" si="9" ref="F64:N64">E14+E37</f>
        <v>7</v>
      </c>
      <c r="G64" s="17">
        <f t="shared" si="9"/>
        <v>2</v>
      </c>
      <c r="H64" s="17">
        <f t="shared" si="9"/>
        <v>0</v>
      </c>
      <c r="I64" s="17">
        <f t="shared" si="9"/>
        <v>1</v>
      </c>
      <c r="J64" s="17">
        <f t="shared" si="9"/>
        <v>0</v>
      </c>
      <c r="K64" s="17">
        <f t="shared" si="9"/>
        <v>1</v>
      </c>
      <c r="L64" s="17">
        <f t="shared" si="9"/>
        <v>1</v>
      </c>
      <c r="M64" s="17">
        <f t="shared" si="9"/>
        <v>1</v>
      </c>
      <c r="N64" s="17">
        <f t="shared" si="9"/>
        <v>0</v>
      </c>
      <c r="O64" s="138"/>
      <c r="P64" s="24">
        <f t="shared" si="1"/>
        <v>0.2857142857142857</v>
      </c>
      <c r="Q64" s="17">
        <v>0</v>
      </c>
      <c r="R64" s="17">
        <v>0</v>
      </c>
      <c r="S64" s="23">
        <v>0</v>
      </c>
      <c r="T64" s="102">
        <v>3</v>
      </c>
      <c r="U64" s="96">
        <v>0</v>
      </c>
      <c r="V64" s="29">
        <f t="shared" si="3"/>
        <v>0</v>
      </c>
    </row>
    <row r="65" spans="2:22" ht="13.5">
      <c r="B65" s="15">
        <v>14</v>
      </c>
      <c r="C65" s="16" t="s">
        <v>24</v>
      </c>
      <c r="D65" s="17">
        <v>2</v>
      </c>
      <c r="E65" s="17">
        <f>D18+D44</f>
        <v>4</v>
      </c>
      <c r="F65" s="17">
        <f aca="true" t="shared" si="10" ref="F65:N65">E18+E44</f>
        <v>4</v>
      </c>
      <c r="G65" s="17">
        <f t="shared" si="10"/>
        <v>1</v>
      </c>
      <c r="H65" s="17">
        <f t="shared" si="10"/>
        <v>1</v>
      </c>
      <c r="I65" s="17">
        <f t="shared" si="10"/>
        <v>1</v>
      </c>
      <c r="J65" s="17">
        <f t="shared" si="10"/>
        <v>0</v>
      </c>
      <c r="K65" s="17">
        <f t="shared" si="10"/>
        <v>1</v>
      </c>
      <c r="L65" s="17">
        <f t="shared" si="10"/>
        <v>1</v>
      </c>
      <c r="M65" s="17">
        <f t="shared" si="10"/>
        <v>0</v>
      </c>
      <c r="N65" s="17">
        <f t="shared" si="10"/>
        <v>0</v>
      </c>
      <c r="O65" s="138"/>
      <c r="P65" s="24">
        <f t="shared" si="1"/>
        <v>0.25</v>
      </c>
      <c r="Q65" s="17">
        <v>0</v>
      </c>
      <c r="R65" s="17">
        <v>0</v>
      </c>
      <c r="S65" s="23">
        <v>0</v>
      </c>
      <c r="T65" s="102">
        <v>4</v>
      </c>
      <c r="U65" s="96">
        <v>1</v>
      </c>
      <c r="V65" s="29">
        <f t="shared" si="3"/>
        <v>0.25</v>
      </c>
    </row>
    <row r="66" spans="2:22" ht="13.5">
      <c r="B66" s="15">
        <v>15</v>
      </c>
      <c r="C66" s="16" t="s">
        <v>25</v>
      </c>
      <c r="D66" s="17">
        <v>2</v>
      </c>
      <c r="E66" s="17">
        <f>D12+D36</f>
        <v>7</v>
      </c>
      <c r="F66" s="17">
        <f aca="true" t="shared" si="11" ref="F66:N66">E12+E36</f>
        <v>6</v>
      </c>
      <c r="G66" s="17">
        <f t="shared" si="11"/>
        <v>1</v>
      </c>
      <c r="H66" s="17">
        <f t="shared" si="11"/>
        <v>0</v>
      </c>
      <c r="I66" s="17">
        <f t="shared" si="11"/>
        <v>2</v>
      </c>
      <c r="J66" s="17">
        <f t="shared" si="11"/>
        <v>0</v>
      </c>
      <c r="K66" s="17">
        <f t="shared" si="11"/>
        <v>3</v>
      </c>
      <c r="L66" s="17">
        <f t="shared" si="11"/>
        <v>2</v>
      </c>
      <c r="M66" s="17">
        <f t="shared" si="11"/>
        <v>2</v>
      </c>
      <c r="N66" s="17">
        <f t="shared" si="11"/>
        <v>1</v>
      </c>
      <c r="O66" s="138"/>
      <c r="P66" s="24">
        <f t="shared" si="1"/>
        <v>0.16666666666666666</v>
      </c>
      <c r="Q66" s="17">
        <v>0</v>
      </c>
      <c r="R66" s="17">
        <v>0</v>
      </c>
      <c r="S66" s="23">
        <v>0</v>
      </c>
      <c r="T66" s="102">
        <v>3</v>
      </c>
      <c r="U66" s="96">
        <v>0</v>
      </c>
      <c r="V66" s="29">
        <f t="shared" si="3"/>
        <v>0</v>
      </c>
    </row>
    <row r="67" spans="2:22" ht="13.5">
      <c r="B67" s="15">
        <v>16</v>
      </c>
      <c r="C67" s="16" t="s">
        <v>26</v>
      </c>
      <c r="D67" s="17">
        <v>2</v>
      </c>
      <c r="E67" s="17">
        <f>D16+D39</f>
        <v>6</v>
      </c>
      <c r="F67" s="17">
        <f aca="true" t="shared" si="12" ref="F67:N67">E16+E39</f>
        <v>6</v>
      </c>
      <c r="G67" s="17">
        <f t="shared" si="12"/>
        <v>2</v>
      </c>
      <c r="H67" s="17">
        <f t="shared" si="12"/>
        <v>2</v>
      </c>
      <c r="I67" s="17">
        <f t="shared" si="12"/>
        <v>1</v>
      </c>
      <c r="J67" s="17">
        <f t="shared" si="12"/>
        <v>0</v>
      </c>
      <c r="K67" s="17">
        <f t="shared" si="12"/>
        <v>1</v>
      </c>
      <c r="L67" s="17">
        <f t="shared" si="12"/>
        <v>0</v>
      </c>
      <c r="M67" s="17">
        <f t="shared" si="12"/>
        <v>1</v>
      </c>
      <c r="N67" s="17">
        <f t="shared" si="12"/>
        <v>0</v>
      </c>
      <c r="O67" s="138"/>
      <c r="P67" s="24">
        <f t="shared" si="1"/>
        <v>0.3333333333333333</v>
      </c>
      <c r="Q67" s="17">
        <v>1</v>
      </c>
      <c r="R67" s="17">
        <v>1</v>
      </c>
      <c r="S67" s="23">
        <v>0</v>
      </c>
      <c r="T67" s="102">
        <v>4</v>
      </c>
      <c r="U67" s="96">
        <v>1</v>
      </c>
      <c r="V67" s="29">
        <f t="shared" si="3"/>
        <v>0.25</v>
      </c>
    </row>
    <row r="68" spans="2:22" ht="13.5">
      <c r="B68" s="15">
        <v>17</v>
      </c>
      <c r="C68" s="16" t="s">
        <v>27</v>
      </c>
      <c r="D68" s="17">
        <v>1</v>
      </c>
      <c r="E68" s="17">
        <f>D41</f>
        <v>3</v>
      </c>
      <c r="F68" s="17">
        <f aca="true" t="shared" si="13" ref="F68:N68">E41</f>
        <v>3</v>
      </c>
      <c r="G68" s="17">
        <f t="shared" si="13"/>
        <v>0</v>
      </c>
      <c r="H68" s="17">
        <f t="shared" si="13"/>
        <v>0</v>
      </c>
      <c r="I68" s="17">
        <f t="shared" si="13"/>
        <v>0</v>
      </c>
      <c r="J68" s="17">
        <f t="shared" si="13"/>
        <v>0</v>
      </c>
      <c r="K68" s="17">
        <f t="shared" si="13"/>
        <v>1</v>
      </c>
      <c r="L68" s="17">
        <f t="shared" si="13"/>
        <v>0</v>
      </c>
      <c r="M68" s="17">
        <f t="shared" si="13"/>
        <v>0</v>
      </c>
      <c r="N68" s="17">
        <f t="shared" si="13"/>
        <v>0</v>
      </c>
      <c r="O68" s="138"/>
      <c r="P68" s="24">
        <f>G68/F68</f>
        <v>0</v>
      </c>
      <c r="Q68" s="17">
        <v>0</v>
      </c>
      <c r="R68" s="17">
        <v>0</v>
      </c>
      <c r="S68" s="23">
        <v>0</v>
      </c>
      <c r="T68" s="102">
        <v>1</v>
      </c>
      <c r="U68" s="96">
        <v>0</v>
      </c>
      <c r="V68" s="29">
        <f t="shared" si="3"/>
        <v>0</v>
      </c>
    </row>
    <row r="69" spans="2:22" ht="13.5">
      <c r="B69" s="15">
        <v>18</v>
      </c>
      <c r="C69" s="16" t="s">
        <v>225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38"/>
      <c r="P69" s="24">
        <v>0</v>
      </c>
      <c r="Q69" s="17">
        <v>0</v>
      </c>
      <c r="R69" s="17">
        <v>0</v>
      </c>
      <c r="S69" s="23">
        <v>0</v>
      </c>
      <c r="T69" s="102">
        <v>0</v>
      </c>
      <c r="U69" s="96">
        <v>0</v>
      </c>
      <c r="V69" s="29">
        <v>0</v>
      </c>
    </row>
    <row r="70" spans="2:22" ht="13.5">
      <c r="B70" s="15">
        <v>19</v>
      </c>
      <c r="C70" s="16" t="s">
        <v>28</v>
      </c>
      <c r="D70" s="17">
        <v>1</v>
      </c>
      <c r="E70" s="17">
        <f>D40</f>
        <v>3</v>
      </c>
      <c r="F70" s="17">
        <f aca="true" t="shared" si="14" ref="F70:N70">E40</f>
        <v>2</v>
      </c>
      <c r="G70" s="17">
        <f t="shared" si="14"/>
        <v>0</v>
      </c>
      <c r="H70" s="17">
        <f t="shared" si="14"/>
        <v>0</v>
      </c>
      <c r="I70" s="17">
        <f t="shared" si="14"/>
        <v>0</v>
      </c>
      <c r="J70" s="17">
        <f t="shared" si="14"/>
        <v>1</v>
      </c>
      <c r="K70" s="17">
        <f t="shared" si="14"/>
        <v>0</v>
      </c>
      <c r="L70" s="17">
        <f t="shared" si="14"/>
        <v>1</v>
      </c>
      <c r="M70" s="17">
        <f t="shared" si="14"/>
        <v>0</v>
      </c>
      <c r="N70" s="17">
        <f t="shared" si="14"/>
        <v>0</v>
      </c>
      <c r="O70" s="138"/>
      <c r="P70" s="24">
        <f t="shared" si="1"/>
        <v>0</v>
      </c>
      <c r="Q70" s="17">
        <v>0</v>
      </c>
      <c r="R70" s="17">
        <v>0</v>
      </c>
      <c r="S70" s="23">
        <v>0</v>
      </c>
      <c r="T70" s="102">
        <v>1</v>
      </c>
      <c r="U70" s="96">
        <v>0</v>
      </c>
      <c r="V70" s="29">
        <f t="shared" si="3"/>
        <v>0</v>
      </c>
    </row>
    <row r="71" spans="2:22" ht="14.25" thickBot="1">
      <c r="B71" s="59">
        <v>20</v>
      </c>
      <c r="C71" s="57" t="s">
        <v>30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140"/>
      <c r="P71" s="26">
        <v>0</v>
      </c>
      <c r="Q71" s="20">
        <v>0</v>
      </c>
      <c r="R71" s="20">
        <v>0</v>
      </c>
      <c r="S71" s="25">
        <v>0</v>
      </c>
      <c r="T71" s="114">
        <v>0</v>
      </c>
      <c r="U71" s="108">
        <v>0</v>
      </c>
      <c r="V71" s="61">
        <v>0</v>
      </c>
    </row>
    <row r="73" ht="14.25" thickBot="1">
      <c r="B73" t="s">
        <v>51</v>
      </c>
    </row>
    <row r="74" spans="2:19" ht="13.5">
      <c r="B74" s="56" t="s">
        <v>14</v>
      </c>
      <c r="C74" s="13" t="s">
        <v>35</v>
      </c>
      <c r="D74" s="13" t="s">
        <v>55</v>
      </c>
      <c r="E74" s="13" t="s">
        <v>48</v>
      </c>
      <c r="F74" s="13" t="s">
        <v>49</v>
      </c>
      <c r="G74" s="13" t="s">
        <v>5</v>
      </c>
      <c r="H74" s="13" t="s">
        <v>7</v>
      </c>
      <c r="I74" s="13" t="s">
        <v>9</v>
      </c>
      <c r="J74" s="13" t="s">
        <v>13</v>
      </c>
      <c r="K74" s="13" t="s">
        <v>46</v>
      </c>
      <c r="L74" s="13" t="s">
        <v>47</v>
      </c>
      <c r="M74" s="13" t="s">
        <v>52</v>
      </c>
      <c r="N74" s="137"/>
      <c r="O74" s="142"/>
      <c r="P74" s="13" t="s">
        <v>50</v>
      </c>
      <c r="Q74" s="13" t="s">
        <v>53</v>
      </c>
      <c r="R74" s="13" t="s">
        <v>54</v>
      </c>
      <c r="S74" s="14" t="s">
        <v>56</v>
      </c>
    </row>
    <row r="75" spans="2:19" ht="13.5">
      <c r="B75" s="58">
        <v>10</v>
      </c>
      <c r="C75" s="16" t="s">
        <v>20</v>
      </c>
      <c r="D75" s="35">
        <v>1</v>
      </c>
      <c r="E75" s="35">
        <f>D24</f>
        <v>5</v>
      </c>
      <c r="F75" s="35">
        <f aca="true" t="shared" si="15" ref="F75:M75">E24</f>
        <v>62</v>
      </c>
      <c r="G75" s="35">
        <f t="shared" si="15"/>
        <v>17</v>
      </c>
      <c r="H75" s="35">
        <f t="shared" si="15"/>
        <v>1</v>
      </c>
      <c r="I75" s="35">
        <f t="shared" si="15"/>
        <v>0</v>
      </c>
      <c r="J75" s="35">
        <f t="shared" si="15"/>
        <v>2</v>
      </c>
      <c r="K75" s="35">
        <f t="shared" si="15"/>
        <v>1</v>
      </c>
      <c r="L75" s="35">
        <f t="shared" si="15"/>
        <v>0</v>
      </c>
      <c r="M75" s="35">
        <f t="shared" si="15"/>
        <v>0</v>
      </c>
      <c r="N75" s="143"/>
      <c r="O75" s="144"/>
      <c r="P75" s="37">
        <f>L75/E75*7</f>
        <v>0</v>
      </c>
      <c r="Q75" s="35">
        <v>1</v>
      </c>
      <c r="R75" s="35">
        <v>0</v>
      </c>
      <c r="S75" s="38">
        <v>0</v>
      </c>
    </row>
    <row r="76" spans="2:19" ht="14.25" thickBot="1">
      <c r="B76" s="79">
        <v>16</v>
      </c>
      <c r="C76" s="57" t="s">
        <v>26</v>
      </c>
      <c r="D76" s="39">
        <v>1</v>
      </c>
      <c r="E76" s="39">
        <f>D48</f>
        <v>6</v>
      </c>
      <c r="F76" s="39">
        <f aca="true" t="shared" si="16" ref="F76:M76">E48</f>
        <v>87</v>
      </c>
      <c r="G76" s="39">
        <f t="shared" si="16"/>
        <v>25</v>
      </c>
      <c r="H76" s="39">
        <f t="shared" si="16"/>
        <v>7</v>
      </c>
      <c r="I76" s="39">
        <f t="shared" si="16"/>
        <v>0</v>
      </c>
      <c r="J76" s="39">
        <f t="shared" si="16"/>
        <v>4</v>
      </c>
      <c r="K76" s="39">
        <f t="shared" si="16"/>
        <v>2</v>
      </c>
      <c r="L76" s="39">
        <f t="shared" si="16"/>
        <v>1</v>
      </c>
      <c r="M76" s="39">
        <f t="shared" si="16"/>
        <v>0</v>
      </c>
      <c r="N76" s="146"/>
      <c r="O76" s="147"/>
      <c r="P76" s="41">
        <f>L76/E76*7</f>
        <v>1.1666666666666665</v>
      </c>
      <c r="Q76" s="39">
        <v>0</v>
      </c>
      <c r="R76" s="39">
        <v>1</v>
      </c>
      <c r="S76" s="42">
        <v>0</v>
      </c>
    </row>
  </sheetData>
  <sheetProtection/>
  <mergeCells count="8">
    <mergeCell ref="T51:V51"/>
    <mergeCell ref="A50:O50"/>
    <mergeCell ref="A1:O1"/>
    <mergeCell ref="A26:O26"/>
    <mergeCell ref="O2:O25"/>
    <mergeCell ref="A2:A25"/>
    <mergeCell ref="O27:O49"/>
    <mergeCell ref="A27:A4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C37"/>
  <sheetViews>
    <sheetView zoomScale="85" zoomScaleNormal="85" zoomScalePageLayoutView="0" workbookViewId="0" topLeftCell="A1">
      <selection activeCell="Y16" sqref="Y16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6" max="19" width="5.625" style="0" customWidth="1"/>
    <col min="20" max="22" width="9.625" style="0" customWidth="1"/>
    <col min="23" max="24" width="5.625" style="0" customWidth="1"/>
  </cols>
  <sheetData>
    <row r="1" ht="14.25" thickBot="1"/>
    <row r="2" spans="2:25" ht="14.25" thickBot="1">
      <c r="B2" t="s">
        <v>58</v>
      </c>
      <c r="W2" s="241" t="s">
        <v>513</v>
      </c>
      <c r="X2" s="242"/>
      <c r="Y2" s="243"/>
    </row>
    <row r="3" spans="2:27" ht="13.5">
      <c r="B3" s="56" t="s">
        <v>14</v>
      </c>
      <c r="C3" s="13" t="s">
        <v>35</v>
      </c>
      <c r="D3" s="13" t="s">
        <v>55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11</v>
      </c>
      <c r="J3" s="13" t="s">
        <v>9</v>
      </c>
      <c r="K3" s="13" t="s">
        <v>13</v>
      </c>
      <c r="L3" s="13" t="s">
        <v>10</v>
      </c>
      <c r="M3" s="44" t="s">
        <v>12</v>
      </c>
      <c r="N3" s="44" t="s">
        <v>63</v>
      </c>
      <c r="O3" s="13" t="s">
        <v>36</v>
      </c>
      <c r="P3" s="13" t="s">
        <v>39</v>
      </c>
      <c r="Q3" s="13" t="s">
        <v>40</v>
      </c>
      <c r="R3" s="13" t="s">
        <v>38</v>
      </c>
      <c r="S3" s="27" t="s">
        <v>41</v>
      </c>
      <c r="T3" s="27" t="s">
        <v>43</v>
      </c>
      <c r="U3" s="27" t="s">
        <v>42</v>
      </c>
      <c r="V3" s="28" t="s">
        <v>44</v>
      </c>
      <c r="W3" s="174" t="s">
        <v>6</v>
      </c>
      <c r="X3" s="27" t="s">
        <v>7</v>
      </c>
      <c r="Y3" s="28" t="s">
        <v>36</v>
      </c>
      <c r="Z3" s="30"/>
      <c r="AA3" s="31"/>
    </row>
    <row r="4" spans="2:27" ht="13.5">
      <c r="B4" s="15">
        <v>1</v>
      </c>
      <c r="C4" s="46" t="s">
        <v>15</v>
      </c>
      <c r="D4" s="64">
        <v>20</v>
      </c>
      <c r="E4" s="64">
        <v>39</v>
      </c>
      <c r="F4" s="64">
        <v>32</v>
      </c>
      <c r="G4" s="64">
        <v>10</v>
      </c>
      <c r="H4" s="64">
        <f>5+1</f>
        <v>6</v>
      </c>
      <c r="I4" s="64">
        <v>8</v>
      </c>
      <c r="J4" s="64">
        <v>5</v>
      </c>
      <c r="K4" s="64">
        <v>3</v>
      </c>
      <c r="L4" s="64">
        <v>10</v>
      </c>
      <c r="M4" s="64">
        <v>7</v>
      </c>
      <c r="N4" s="64">
        <v>2</v>
      </c>
      <c r="O4" s="18">
        <f aca="true" t="shared" si="0" ref="O4:O24">G4/F4</f>
        <v>0.3125</v>
      </c>
      <c r="P4" s="17">
        <v>0</v>
      </c>
      <c r="Q4" s="17">
        <v>0</v>
      </c>
      <c r="R4" s="17">
        <v>0</v>
      </c>
      <c r="S4" s="17">
        <f aca="true" t="shared" si="1" ref="S4:S24">G4+R4+Q4*2+P4*3</f>
        <v>10</v>
      </c>
      <c r="T4" s="18">
        <f aca="true" t="shared" si="2" ref="T4:T24">S4/F4</f>
        <v>0.3125</v>
      </c>
      <c r="U4" s="18">
        <f aca="true" t="shared" si="3" ref="U4:U9">(G4+J4)/(F4+J4)</f>
        <v>0.40540540540540543</v>
      </c>
      <c r="V4" s="29">
        <f aca="true" t="shared" si="4" ref="V4:V9">T4+U4</f>
        <v>0.7179054054054055</v>
      </c>
      <c r="W4" s="15">
        <v>23</v>
      </c>
      <c r="X4" s="17">
        <v>6</v>
      </c>
      <c r="Y4" s="29">
        <f aca="true" t="shared" si="5" ref="Y4:Y27">X4/W4</f>
        <v>0.2608695652173913</v>
      </c>
      <c r="Z4" s="32"/>
      <c r="AA4" s="33"/>
    </row>
    <row r="5" spans="2:27" ht="13.5">
      <c r="B5" s="15">
        <v>2</v>
      </c>
      <c r="C5" s="46" t="s">
        <v>16</v>
      </c>
      <c r="D5" s="64">
        <v>39</v>
      </c>
      <c r="E5" s="64">
        <v>88</v>
      </c>
      <c r="F5" s="64">
        <v>70</v>
      </c>
      <c r="G5" s="64">
        <v>18</v>
      </c>
      <c r="H5" s="64">
        <f>11+5</f>
        <v>16</v>
      </c>
      <c r="I5" s="64">
        <v>20</v>
      </c>
      <c r="J5" s="64">
        <v>18</v>
      </c>
      <c r="K5" s="64">
        <v>6</v>
      </c>
      <c r="L5" s="64">
        <v>18</v>
      </c>
      <c r="M5" s="64">
        <v>8</v>
      </c>
      <c r="N5" s="64">
        <v>0</v>
      </c>
      <c r="O5" s="18">
        <f t="shared" si="0"/>
        <v>0.2571428571428571</v>
      </c>
      <c r="P5" s="17">
        <v>0</v>
      </c>
      <c r="Q5" s="17">
        <v>0</v>
      </c>
      <c r="R5" s="17">
        <v>2</v>
      </c>
      <c r="S5" s="17">
        <f t="shared" si="1"/>
        <v>20</v>
      </c>
      <c r="T5" s="18">
        <f t="shared" si="2"/>
        <v>0.2857142857142857</v>
      </c>
      <c r="U5" s="18">
        <f t="shared" si="3"/>
        <v>0.4090909090909091</v>
      </c>
      <c r="V5" s="29">
        <f t="shared" si="4"/>
        <v>0.6948051948051948</v>
      </c>
      <c r="W5" s="15">
        <v>37</v>
      </c>
      <c r="X5" s="17">
        <v>11</v>
      </c>
      <c r="Y5" s="29">
        <f t="shared" si="5"/>
        <v>0.2972972972972973</v>
      </c>
      <c r="Z5" s="32"/>
      <c r="AA5" s="33"/>
    </row>
    <row r="6" spans="2:27" ht="13.5">
      <c r="B6" s="15">
        <v>4</v>
      </c>
      <c r="C6" s="46" t="s">
        <v>17</v>
      </c>
      <c r="D6" s="64">
        <v>27</v>
      </c>
      <c r="E6" s="64">
        <v>57</v>
      </c>
      <c r="F6" s="64">
        <v>39</v>
      </c>
      <c r="G6" s="64">
        <v>12</v>
      </c>
      <c r="H6" s="64">
        <f>4+2</f>
        <v>6</v>
      </c>
      <c r="I6" s="64">
        <v>20</v>
      </c>
      <c r="J6" s="64">
        <v>16</v>
      </c>
      <c r="K6" s="64">
        <v>4</v>
      </c>
      <c r="L6" s="64">
        <v>29</v>
      </c>
      <c r="M6" s="64">
        <v>4</v>
      </c>
      <c r="N6" s="64">
        <v>1</v>
      </c>
      <c r="O6" s="78">
        <f t="shared" si="0"/>
        <v>0.3076923076923077</v>
      </c>
      <c r="P6" s="96">
        <v>0</v>
      </c>
      <c r="Q6" s="96">
        <v>0</v>
      </c>
      <c r="R6" s="96">
        <v>1</v>
      </c>
      <c r="S6" s="96">
        <f t="shared" si="1"/>
        <v>13</v>
      </c>
      <c r="T6" s="78">
        <f t="shared" si="2"/>
        <v>0.3333333333333333</v>
      </c>
      <c r="U6" s="78">
        <f t="shared" si="3"/>
        <v>0.509090909090909</v>
      </c>
      <c r="V6" s="97">
        <f t="shared" si="4"/>
        <v>0.8424242424242423</v>
      </c>
      <c r="W6" s="15">
        <v>18</v>
      </c>
      <c r="X6" s="17">
        <v>6</v>
      </c>
      <c r="Y6" s="29">
        <f t="shared" si="5"/>
        <v>0.3333333333333333</v>
      </c>
      <c r="Z6" s="32"/>
      <c r="AA6" s="33"/>
    </row>
    <row r="7" spans="2:27" ht="13.5">
      <c r="B7" s="15">
        <v>6</v>
      </c>
      <c r="C7" s="46" t="s">
        <v>18</v>
      </c>
      <c r="D7" s="64">
        <v>12</v>
      </c>
      <c r="E7" s="64">
        <v>23</v>
      </c>
      <c r="F7" s="64">
        <v>20</v>
      </c>
      <c r="G7" s="64">
        <v>1</v>
      </c>
      <c r="H7" s="64">
        <v>2</v>
      </c>
      <c r="I7" s="64">
        <v>3</v>
      </c>
      <c r="J7" s="64">
        <v>3</v>
      </c>
      <c r="K7" s="64">
        <v>11</v>
      </c>
      <c r="L7" s="64">
        <v>5</v>
      </c>
      <c r="M7" s="64">
        <v>3</v>
      </c>
      <c r="N7" s="64">
        <v>0</v>
      </c>
      <c r="O7" s="78">
        <f t="shared" si="0"/>
        <v>0.05</v>
      </c>
      <c r="P7" s="96">
        <v>0</v>
      </c>
      <c r="Q7" s="96">
        <v>0</v>
      </c>
      <c r="R7" s="96">
        <v>1</v>
      </c>
      <c r="S7" s="96">
        <f t="shared" si="1"/>
        <v>2</v>
      </c>
      <c r="T7" s="78">
        <f>S7/F7</f>
        <v>0.1</v>
      </c>
      <c r="U7" s="78">
        <f t="shared" si="3"/>
        <v>0.17391304347826086</v>
      </c>
      <c r="V7" s="97">
        <f t="shared" si="4"/>
        <v>0.27391304347826084</v>
      </c>
      <c r="W7" s="15">
        <v>10</v>
      </c>
      <c r="X7" s="17">
        <v>1</v>
      </c>
      <c r="Y7" s="29">
        <f t="shared" si="5"/>
        <v>0.1</v>
      </c>
      <c r="Z7" s="32"/>
      <c r="AA7" s="33"/>
    </row>
    <row r="8" spans="2:27" ht="13.5">
      <c r="B8" s="15">
        <v>7</v>
      </c>
      <c r="C8" s="46" t="s">
        <v>19</v>
      </c>
      <c r="D8" s="64">
        <v>19</v>
      </c>
      <c r="E8" s="64">
        <v>37</v>
      </c>
      <c r="F8" s="64">
        <v>34</v>
      </c>
      <c r="G8" s="64">
        <v>15</v>
      </c>
      <c r="H8" s="64">
        <f>12+2</f>
        <v>14</v>
      </c>
      <c r="I8" s="64">
        <v>11</v>
      </c>
      <c r="J8" s="64">
        <v>3</v>
      </c>
      <c r="K8" s="64">
        <v>5</v>
      </c>
      <c r="L8" s="64">
        <v>5</v>
      </c>
      <c r="M8" s="64">
        <v>4</v>
      </c>
      <c r="N8" s="64">
        <v>0</v>
      </c>
      <c r="O8" s="78">
        <f t="shared" si="0"/>
        <v>0.4411764705882353</v>
      </c>
      <c r="P8" s="96">
        <v>2</v>
      </c>
      <c r="Q8" s="96">
        <v>1</v>
      </c>
      <c r="R8" s="96">
        <v>5</v>
      </c>
      <c r="S8" s="96">
        <f t="shared" si="1"/>
        <v>28</v>
      </c>
      <c r="T8" s="78">
        <f t="shared" si="2"/>
        <v>0.8235294117647058</v>
      </c>
      <c r="U8" s="78">
        <f t="shared" si="3"/>
        <v>0.4864864864864865</v>
      </c>
      <c r="V8" s="97">
        <f t="shared" si="4"/>
        <v>1.3100158982511925</v>
      </c>
      <c r="W8" s="15">
        <v>23</v>
      </c>
      <c r="X8" s="17">
        <v>9</v>
      </c>
      <c r="Y8" s="29">
        <f t="shared" si="5"/>
        <v>0.391304347826087</v>
      </c>
      <c r="Z8" s="32"/>
      <c r="AA8" s="33"/>
    </row>
    <row r="9" spans="2:27" ht="13.5">
      <c r="B9" s="15">
        <v>10</v>
      </c>
      <c r="C9" s="46" t="s">
        <v>20</v>
      </c>
      <c r="D9" s="64">
        <v>43</v>
      </c>
      <c r="E9" s="64">
        <v>120</v>
      </c>
      <c r="F9" s="64">
        <v>96</v>
      </c>
      <c r="G9" s="64">
        <v>35</v>
      </c>
      <c r="H9" s="64">
        <f>27+3</f>
        <v>30</v>
      </c>
      <c r="I9" s="64">
        <v>32</v>
      </c>
      <c r="J9" s="64">
        <v>23</v>
      </c>
      <c r="K9" s="64">
        <v>3</v>
      </c>
      <c r="L9" s="64">
        <v>36</v>
      </c>
      <c r="M9" s="64">
        <v>13</v>
      </c>
      <c r="N9" s="64">
        <v>1</v>
      </c>
      <c r="O9" s="78">
        <f t="shared" si="0"/>
        <v>0.3645833333333333</v>
      </c>
      <c r="P9" s="96">
        <v>0</v>
      </c>
      <c r="Q9" s="96">
        <v>0</v>
      </c>
      <c r="R9" s="96">
        <v>9</v>
      </c>
      <c r="S9" s="96">
        <f t="shared" si="1"/>
        <v>44</v>
      </c>
      <c r="T9" s="78">
        <f t="shared" si="2"/>
        <v>0.4583333333333333</v>
      </c>
      <c r="U9" s="78">
        <f t="shared" si="3"/>
        <v>0.48739495798319327</v>
      </c>
      <c r="V9" s="97">
        <f t="shared" si="4"/>
        <v>0.9457282913165266</v>
      </c>
      <c r="W9" s="15">
        <v>55</v>
      </c>
      <c r="X9" s="17">
        <v>21</v>
      </c>
      <c r="Y9" s="29">
        <f t="shared" si="5"/>
        <v>0.38181818181818183</v>
      </c>
      <c r="Z9" s="32"/>
      <c r="AA9" s="33"/>
    </row>
    <row r="10" spans="2:27" ht="13.5">
      <c r="B10" s="15">
        <v>11</v>
      </c>
      <c r="C10" s="46" t="s">
        <v>21</v>
      </c>
      <c r="D10" s="64">
        <v>16</v>
      </c>
      <c r="E10" s="64">
        <v>29</v>
      </c>
      <c r="F10" s="64">
        <v>20</v>
      </c>
      <c r="G10" s="64">
        <v>4</v>
      </c>
      <c r="H10" s="64">
        <f>2+1</f>
        <v>3</v>
      </c>
      <c r="I10" s="64">
        <v>6</v>
      </c>
      <c r="J10" s="64">
        <v>9</v>
      </c>
      <c r="K10" s="64">
        <v>7</v>
      </c>
      <c r="L10" s="64">
        <v>5</v>
      </c>
      <c r="M10" s="64">
        <v>1</v>
      </c>
      <c r="N10" s="64">
        <v>0</v>
      </c>
      <c r="O10" s="78">
        <f t="shared" si="0"/>
        <v>0.2</v>
      </c>
      <c r="P10" s="96">
        <v>0</v>
      </c>
      <c r="Q10" s="96">
        <v>0</v>
      </c>
      <c r="R10" s="96">
        <v>0</v>
      </c>
      <c r="S10" s="96">
        <f t="shared" si="1"/>
        <v>4</v>
      </c>
      <c r="T10" s="78">
        <f t="shared" si="2"/>
        <v>0.2</v>
      </c>
      <c r="U10" s="78">
        <f aca="true" t="shared" si="6" ref="U10:U24">(G10+J10)/(F10+J10)</f>
        <v>0.4482758620689655</v>
      </c>
      <c r="V10" s="97">
        <f aca="true" t="shared" si="7" ref="V10:V24">T10+U10</f>
        <v>0.6482758620689655</v>
      </c>
      <c r="W10" s="15">
        <v>14</v>
      </c>
      <c r="X10" s="17">
        <v>3</v>
      </c>
      <c r="Y10" s="29">
        <f t="shared" si="5"/>
        <v>0.21428571428571427</v>
      </c>
      <c r="Z10" s="32"/>
      <c r="AA10" s="33"/>
    </row>
    <row r="11" spans="2:29" ht="13.5">
      <c r="B11" s="15">
        <v>12</v>
      </c>
      <c r="C11" s="46" t="s">
        <v>22</v>
      </c>
      <c r="D11" s="64">
        <v>39</v>
      </c>
      <c r="E11" s="64">
        <v>99</v>
      </c>
      <c r="F11" s="64">
        <v>72</v>
      </c>
      <c r="G11" s="64">
        <v>13</v>
      </c>
      <c r="H11" s="64">
        <f>8+1</f>
        <v>9</v>
      </c>
      <c r="I11" s="64">
        <v>32</v>
      </c>
      <c r="J11" s="64">
        <v>24</v>
      </c>
      <c r="K11" s="64">
        <v>7</v>
      </c>
      <c r="L11" s="64">
        <v>24</v>
      </c>
      <c r="M11" s="64">
        <v>5</v>
      </c>
      <c r="N11" s="64">
        <v>3</v>
      </c>
      <c r="O11" s="78">
        <f>G11/F11</f>
        <v>0.18055555555555555</v>
      </c>
      <c r="P11" s="96">
        <v>0</v>
      </c>
      <c r="Q11" s="96">
        <v>1</v>
      </c>
      <c r="R11" s="96">
        <v>3</v>
      </c>
      <c r="S11" s="96">
        <f t="shared" si="1"/>
        <v>18</v>
      </c>
      <c r="T11" s="78">
        <f t="shared" si="2"/>
        <v>0.25</v>
      </c>
      <c r="U11" s="78">
        <f t="shared" si="6"/>
        <v>0.3854166666666667</v>
      </c>
      <c r="V11" s="97">
        <f t="shared" si="7"/>
        <v>0.6354166666666667</v>
      </c>
      <c r="W11" s="15">
        <v>26</v>
      </c>
      <c r="X11" s="17">
        <v>6</v>
      </c>
      <c r="Y11" s="29">
        <f t="shared" si="5"/>
        <v>0.23076923076923078</v>
      </c>
      <c r="Z11" s="47"/>
      <c r="AA11" s="48"/>
      <c r="AB11" s="3"/>
      <c r="AC11" s="4"/>
    </row>
    <row r="12" spans="2:29" ht="13.5">
      <c r="B12" s="15">
        <v>13</v>
      </c>
      <c r="C12" s="46" t="s">
        <v>23</v>
      </c>
      <c r="D12" s="64">
        <v>39</v>
      </c>
      <c r="E12" s="64">
        <v>110</v>
      </c>
      <c r="F12" s="64">
        <v>92</v>
      </c>
      <c r="G12" s="64">
        <v>22</v>
      </c>
      <c r="H12" s="64">
        <f>13+3</f>
        <v>16</v>
      </c>
      <c r="I12" s="64">
        <v>37</v>
      </c>
      <c r="J12" s="64">
        <v>18</v>
      </c>
      <c r="K12" s="64">
        <v>5</v>
      </c>
      <c r="L12" s="64">
        <v>34</v>
      </c>
      <c r="M12" s="64">
        <v>3</v>
      </c>
      <c r="N12" s="64">
        <v>0</v>
      </c>
      <c r="O12" s="78">
        <f t="shared" si="0"/>
        <v>0.2391304347826087</v>
      </c>
      <c r="P12" s="96">
        <v>0</v>
      </c>
      <c r="Q12" s="96">
        <v>1</v>
      </c>
      <c r="R12" s="96">
        <v>0</v>
      </c>
      <c r="S12" s="96">
        <f t="shared" si="1"/>
        <v>24</v>
      </c>
      <c r="T12" s="78">
        <f t="shared" si="2"/>
        <v>0.2608695652173913</v>
      </c>
      <c r="U12" s="78">
        <f t="shared" si="6"/>
        <v>0.36363636363636365</v>
      </c>
      <c r="V12" s="97">
        <f t="shared" si="7"/>
        <v>0.6245059288537549</v>
      </c>
      <c r="W12" s="15">
        <v>46</v>
      </c>
      <c r="X12" s="17">
        <v>12</v>
      </c>
      <c r="Y12" s="29">
        <f t="shared" si="5"/>
        <v>0.2608695652173913</v>
      </c>
      <c r="Z12" s="47"/>
      <c r="AA12" s="48"/>
      <c r="AB12" s="3"/>
      <c r="AC12" s="4"/>
    </row>
    <row r="13" spans="2:29" ht="13.5">
      <c r="B13" s="15">
        <v>14</v>
      </c>
      <c r="C13" s="46" t="s">
        <v>24</v>
      </c>
      <c r="D13" s="64">
        <v>30</v>
      </c>
      <c r="E13" s="64">
        <v>56</v>
      </c>
      <c r="F13" s="64">
        <v>50</v>
      </c>
      <c r="G13" s="64">
        <v>14</v>
      </c>
      <c r="H13" s="64">
        <f>7+1</f>
        <v>8</v>
      </c>
      <c r="I13" s="64">
        <v>15</v>
      </c>
      <c r="J13" s="64">
        <v>6</v>
      </c>
      <c r="K13" s="64">
        <v>7</v>
      </c>
      <c r="L13" s="64">
        <v>10</v>
      </c>
      <c r="M13" s="64">
        <v>3</v>
      </c>
      <c r="N13" s="64">
        <v>0</v>
      </c>
      <c r="O13" s="78">
        <f t="shared" si="0"/>
        <v>0.28</v>
      </c>
      <c r="P13" s="96">
        <v>0</v>
      </c>
      <c r="Q13" s="96">
        <v>0</v>
      </c>
      <c r="R13" s="96">
        <v>4</v>
      </c>
      <c r="S13" s="96">
        <f t="shared" si="1"/>
        <v>18</v>
      </c>
      <c r="T13" s="78">
        <f t="shared" si="2"/>
        <v>0.36</v>
      </c>
      <c r="U13" s="78">
        <f t="shared" si="6"/>
        <v>0.35714285714285715</v>
      </c>
      <c r="V13" s="97">
        <f t="shared" si="7"/>
        <v>0.7171428571428571</v>
      </c>
      <c r="W13" s="15">
        <v>37</v>
      </c>
      <c r="X13" s="17">
        <v>8</v>
      </c>
      <c r="Y13" s="29">
        <f t="shared" si="5"/>
        <v>0.21621621621621623</v>
      </c>
      <c r="Z13" s="47"/>
      <c r="AA13" s="48"/>
      <c r="AB13" s="3"/>
      <c r="AC13" s="4"/>
    </row>
    <row r="14" spans="2:29" ht="13.5">
      <c r="B14" s="15">
        <v>15</v>
      </c>
      <c r="C14" s="46" t="s">
        <v>25</v>
      </c>
      <c r="D14" s="64">
        <v>41</v>
      </c>
      <c r="E14" s="64">
        <v>110</v>
      </c>
      <c r="F14" s="64">
        <v>97</v>
      </c>
      <c r="G14" s="64">
        <v>27</v>
      </c>
      <c r="H14" s="64">
        <f>26+3</f>
        <v>29</v>
      </c>
      <c r="I14" s="64">
        <v>36</v>
      </c>
      <c r="J14" s="64">
        <v>12</v>
      </c>
      <c r="K14" s="64">
        <v>9</v>
      </c>
      <c r="L14" s="64">
        <v>35</v>
      </c>
      <c r="M14" s="64">
        <v>3</v>
      </c>
      <c r="N14" s="64">
        <v>0</v>
      </c>
      <c r="O14" s="78">
        <f t="shared" si="0"/>
        <v>0.27835051546391754</v>
      </c>
      <c r="P14" s="96">
        <v>1</v>
      </c>
      <c r="Q14" s="96">
        <v>4</v>
      </c>
      <c r="R14" s="96">
        <v>4</v>
      </c>
      <c r="S14" s="96">
        <f t="shared" si="1"/>
        <v>42</v>
      </c>
      <c r="T14" s="78">
        <f>S14/F14</f>
        <v>0.4329896907216495</v>
      </c>
      <c r="U14" s="78">
        <f t="shared" si="6"/>
        <v>0.3577981651376147</v>
      </c>
      <c r="V14" s="97">
        <f t="shared" si="7"/>
        <v>0.7907878558592643</v>
      </c>
      <c r="W14" s="15">
        <v>47</v>
      </c>
      <c r="X14" s="17">
        <v>14</v>
      </c>
      <c r="Y14" s="29">
        <f t="shared" si="5"/>
        <v>0.2978723404255319</v>
      </c>
      <c r="Z14" s="47"/>
      <c r="AA14" s="49"/>
      <c r="AB14" s="3"/>
      <c r="AC14" s="4"/>
    </row>
    <row r="15" spans="2:29" ht="13.5">
      <c r="B15" s="15">
        <v>16</v>
      </c>
      <c r="C15" s="46" t="s">
        <v>26</v>
      </c>
      <c r="D15" s="64">
        <v>41</v>
      </c>
      <c r="E15" s="64">
        <v>114</v>
      </c>
      <c r="F15" s="64">
        <v>97</v>
      </c>
      <c r="G15" s="64">
        <v>50</v>
      </c>
      <c r="H15" s="64">
        <f>47+7</f>
        <v>54</v>
      </c>
      <c r="I15" s="64">
        <v>38</v>
      </c>
      <c r="J15" s="64">
        <v>14</v>
      </c>
      <c r="K15" s="64">
        <v>4</v>
      </c>
      <c r="L15" s="64">
        <v>34</v>
      </c>
      <c r="M15" s="64">
        <v>11</v>
      </c>
      <c r="N15" s="64">
        <v>1</v>
      </c>
      <c r="O15" s="78">
        <f t="shared" si="0"/>
        <v>0.5154639175257731</v>
      </c>
      <c r="P15" s="96">
        <v>9</v>
      </c>
      <c r="Q15" s="96">
        <v>4</v>
      </c>
      <c r="R15" s="96">
        <v>10</v>
      </c>
      <c r="S15" s="96">
        <f t="shared" si="1"/>
        <v>95</v>
      </c>
      <c r="T15" s="78">
        <f t="shared" si="2"/>
        <v>0.979381443298969</v>
      </c>
      <c r="U15" s="78">
        <f t="shared" si="6"/>
        <v>0.5765765765765766</v>
      </c>
      <c r="V15" s="97">
        <f t="shared" si="7"/>
        <v>1.5559580198755456</v>
      </c>
      <c r="W15" s="15">
        <v>53</v>
      </c>
      <c r="X15" s="17">
        <v>33</v>
      </c>
      <c r="Y15" s="29">
        <f t="shared" si="5"/>
        <v>0.6226415094339622</v>
      </c>
      <c r="Z15" s="47"/>
      <c r="AA15" s="49"/>
      <c r="AB15" s="3"/>
      <c r="AC15" s="4"/>
    </row>
    <row r="16" spans="2:29" ht="13.5">
      <c r="B16" s="15">
        <v>17</v>
      </c>
      <c r="C16" s="46" t="s">
        <v>27</v>
      </c>
      <c r="D16" s="64">
        <v>40</v>
      </c>
      <c r="E16" s="64">
        <v>97</v>
      </c>
      <c r="F16" s="64">
        <v>80</v>
      </c>
      <c r="G16" s="64">
        <v>26</v>
      </c>
      <c r="H16" s="64">
        <f>14+2</f>
        <v>16</v>
      </c>
      <c r="I16" s="64">
        <v>28</v>
      </c>
      <c r="J16" s="64">
        <v>17</v>
      </c>
      <c r="K16" s="64">
        <v>6</v>
      </c>
      <c r="L16" s="64">
        <v>17</v>
      </c>
      <c r="M16" s="64">
        <v>4</v>
      </c>
      <c r="N16" s="64">
        <v>0</v>
      </c>
      <c r="O16" s="78">
        <f t="shared" si="0"/>
        <v>0.325</v>
      </c>
      <c r="P16" s="96">
        <v>0</v>
      </c>
      <c r="Q16" s="96">
        <v>1</v>
      </c>
      <c r="R16" s="96">
        <v>4</v>
      </c>
      <c r="S16" s="96">
        <f t="shared" si="1"/>
        <v>32</v>
      </c>
      <c r="T16" s="78">
        <f t="shared" si="2"/>
        <v>0.4</v>
      </c>
      <c r="U16" s="78">
        <f t="shared" si="6"/>
        <v>0.44329896907216493</v>
      </c>
      <c r="V16" s="97">
        <f t="shared" si="7"/>
        <v>0.843298969072165</v>
      </c>
      <c r="W16" s="15">
        <v>46</v>
      </c>
      <c r="X16" s="17">
        <v>15</v>
      </c>
      <c r="Y16" s="29">
        <f t="shared" si="5"/>
        <v>0.32608695652173914</v>
      </c>
      <c r="Z16" s="47"/>
      <c r="AA16" s="49"/>
      <c r="AB16" s="3"/>
      <c r="AC16" s="4"/>
    </row>
    <row r="17" spans="2:29" ht="13.5">
      <c r="B17" s="83">
        <v>18</v>
      </c>
      <c r="C17" s="84" t="s">
        <v>67</v>
      </c>
      <c r="D17" s="85">
        <v>8</v>
      </c>
      <c r="E17" s="85">
        <v>12</v>
      </c>
      <c r="F17" s="85">
        <v>9</v>
      </c>
      <c r="G17" s="85">
        <v>4</v>
      </c>
      <c r="H17" s="85">
        <v>2</v>
      </c>
      <c r="I17" s="85">
        <v>5</v>
      </c>
      <c r="J17" s="85">
        <v>3</v>
      </c>
      <c r="K17" s="85">
        <v>2</v>
      </c>
      <c r="L17" s="85">
        <v>4</v>
      </c>
      <c r="M17" s="85">
        <v>1</v>
      </c>
      <c r="N17" s="85">
        <v>0</v>
      </c>
      <c r="O17" s="86">
        <f t="shared" si="0"/>
        <v>0.4444444444444444</v>
      </c>
      <c r="P17" s="85">
        <v>0</v>
      </c>
      <c r="Q17" s="85">
        <v>0</v>
      </c>
      <c r="R17" s="85">
        <v>3</v>
      </c>
      <c r="S17" s="85">
        <f t="shared" si="1"/>
        <v>7</v>
      </c>
      <c r="T17" s="86">
        <f t="shared" si="2"/>
        <v>0.7777777777777778</v>
      </c>
      <c r="U17" s="86">
        <f>(G17+J17)/(F17+J17)</f>
        <v>0.5833333333333334</v>
      </c>
      <c r="V17" s="98">
        <f t="shared" si="7"/>
        <v>1.3611111111111112</v>
      </c>
      <c r="W17" s="179">
        <v>5</v>
      </c>
      <c r="X17" s="180">
        <v>1</v>
      </c>
      <c r="Y17" s="181">
        <f t="shared" si="5"/>
        <v>0.2</v>
      </c>
      <c r="Z17" s="47"/>
      <c r="AA17" s="49"/>
      <c r="AB17" s="3"/>
      <c r="AC17" s="4"/>
    </row>
    <row r="18" spans="2:29" ht="13.5">
      <c r="B18" s="15">
        <v>19</v>
      </c>
      <c r="C18" s="46" t="s">
        <v>28</v>
      </c>
      <c r="D18" s="64">
        <v>38</v>
      </c>
      <c r="E18" s="64">
        <v>90</v>
      </c>
      <c r="F18" s="64">
        <v>75</v>
      </c>
      <c r="G18" s="64">
        <v>24</v>
      </c>
      <c r="H18" s="64">
        <f>14+2</f>
        <v>16</v>
      </c>
      <c r="I18" s="64">
        <v>27</v>
      </c>
      <c r="J18" s="64">
        <v>15</v>
      </c>
      <c r="K18" s="64">
        <v>12</v>
      </c>
      <c r="L18" s="64">
        <v>17</v>
      </c>
      <c r="M18" s="64">
        <v>10</v>
      </c>
      <c r="N18" s="64">
        <v>0</v>
      </c>
      <c r="O18" s="78">
        <f t="shared" si="0"/>
        <v>0.32</v>
      </c>
      <c r="P18" s="96">
        <v>5</v>
      </c>
      <c r="Q18" s="96">
        <v>1</v>
      </c>
      <c r="R18" s="96">
        <v>5</v>
      </c>
      <c r="S18" s="96">
        <f>G18+R18+Q18*2+P18*3</f>
        <v>46</v>
      </c>
      <c r="T18" s="78">
        <f t="shared" si="2"/>
        <v>0.6133333333333333</v>
      </c>
      <c r="U18" s="78">
        <f t="shared" si="6"/>
        <v>0.43333333333333335</v>
      </c>
      <c r="V18" s="97">
        <f t="shared" si="7"/>
        <v>1.0466666666666666</v>
      </c>
      <c r="W18" s="15">
        <v>47</v>
      </c>
      <c r="X18" s="17">
        <v>13</v>
      </c>
      <c r="Y18" s="29">
        <f t="shared" si="5"/>
        <v>0.2765957446808511</v>
      </c>
      <c r="Z18" s="47"/>
      <c r="AA18" s="49"/>
      <c r="AB18" s="3"/>
      <c r="AC18" s="4"/>
    </row>
    <row r="19" spans="2:29" ht="13.5">
      <c r="B19" s="15">
        <v>20</v>
      </c>
      <c r="C19" s="46" t="s">
        <v>30</v>
      </c>
      <c r="D19" s="64">
        <v>15</v>
      </c>
      <c r="E19" s="64">
        <v>27</v>
      </c>
      <c r="F19" s="64">
        <v>17</v>
      </c>
      <c r="G19" s="64">
        <v>5</v>
      </c>
      <c r="H19" s="64">
        <f>4+1</f>
        <v>5</v>
      </c>
      <c r="I19" s="64">
        <v>3</v>
      </c>
      <c r="J19" s="64">
        <v>10</v>
      </c>
      <c r="K19" s="64">
        <v>7</v>
      </c>
      <c r="L19" s="64">
        <v>9</v>
      </c>
      <c r="M19" s="64">
        <v>1</v>
      </c>
      <c r="N19" s="64">
        <v>0</v>
      </c>
      <c r="O19" s="78">
        <f t="shared" si="0"/>
        <v>0.29411764705882354</v>
      </c>
      <c r="P19" s="96">
        <v>0</v>
      </c>
      <c r="Q19" s="96">
        <v>0</v>
      </c>
      <c r="R19" s="96">
        <v>1</v>
      </c>
      <c r="S19" s="96">
        <f t="shared" si="1"/>
        <v>6</v>
      </c>
      <c r="T19" s="78">
        <f>S19/F19</f>
        <v>0.35294117647058826</v>
      </c>
      <c r="U19" s="78">
        <f t="shared" si="6"/>
        <v>0.5555555555555556</v>
      </c>
      <c r="V19" s="97">
        <f t="shared" si="7"/>
        <v>0.9084967320261439</v>
      </c>
      <c r="W19" s="15">
        <v>10</v>
      </c>
      <c r="X19" s="17">
        <v>3</v>
      </c>
      <c r="Y19" s="29">
        <f t="shared" si="5"/>
        <v>0.3</v>
      </c>
      <c r="Z19" s="47"/>
      <c r="AA19" s="49"/>
      <c r="AB19" s="3"/>
      <c r="AC19" s="4"/>
    </row>
    <row r="20" spans="2:29" ht="13.5">
      <c r="B20" s="15">
        <v>3</v>
      </c>
      <c r="C20" s="46" t="s">
        <v>31</v>
      </c>
      <c r="D20" s="64">
        <v>16</v>
      </c>
      <c r="E20" s="64">
        <v>28</v>
      </c>
      <c r="F20" s="64">
        <v>24</v>
      </c>
      <c r="G20" s="64">
        <v>7</v>
      </c>
      <c r="H20" s="64">
        <v>5</v>
      </c>
      <c r="I20" s="64">
        <v>5</v>
      </c>
      <c r="J20" s="64">
        <v>4</v>
      </c>
      <c r="K20" s="64">
        <v>5</v>
      </c>
      <c r="L20" s="64">
        <v>3</v>
      </c>
      <c r="M20" s="64">
        <v>3</v>
      </c>
      <c r="N20" s="64">
        <v>0</v>
      </c>
      <c r="O20" s="78">
        <f t="shared" si="0"/>
        <v>0.2916666666666667</v>
      </c>
      <c r="P20" s="17">
        <v>0</v>
      </c>
      <c r="Q20" s="17">
        <v>0</v>
      </c>
      <c r="R20" s="17">
        <v>2</v>
      </c>
      <c r="S20" s="17">
        <f t="shared" si="1"/>
        <v>9</v>
      </c>
      <c r="T20" s="18">
        <f t="shared" si="2"/>
        <v>0.375</v>
      </c>
      <c r="U20" s="18">
        <f t="shared" si="6"/>
        <v>0.39285714285714285</v>
      </c>
      <c r="V20" s="29">
        <f t="shared" si="7"/>
        <v>0.7678571428571428</v>
      </c>
      <c r="W20" s="15">
        <v>13</v>
      </c>
      <c r="X20" s="17">
        <v>5</v>
      </c>
      <c r="Y20" s="29">
        <f t="shared" si="5"/>
        <v>0.38461538461538464</v>
      </c>
      <c r="Z20" s="49"/>
      <c r="AA20" s="49"/>
      <c r="AB20" s="3"/>
      <c r="AC20" s="4"/>
    </row>
    <row r="21" spans="2:27" ht="13.5">
      <c r="B21" s="15">
        <v>5</v>
      </c>
      <c r="C21" s="46" t="s">
        <v>32</v>
      </c>
      <c r="D21" s="64">
        <v>27</v>
      </c>
      <c r="E21" s="64">
        <v>54</v>
      </c>
      <c r="F21" s="64">
        <v>41</v>
      </c>
      <c r="G21" s="64">
        <v>13</v>
      </c>
      <c r="H21" s="64">
        <v>8</v>
      </c>
      <c r="I21" s="64">
        <v>18</v>
      </c>
      <c r="J21" s="64">
        <v>13</v>
      </c>
      <c r="K21" s="64">
        <v>4</v>
      </c>
      <c r="L21" s="64">
        <v>18</v>
      </c>
      <c r="M21" s="64">
        <v>15</v>
      </c>
      <c r="N21" s="64">
        <v>0</v>
      </c>
      <c r="O21" s="78">
        <f t="shared" si="0"/>
        <v>0.3170731707317073</v>
      </c>
      <c r="P21" s="17">
        <v>0</v>
      </c>
      <c r="Q21" s="17">
        <v>0</v>
      </c>
      <c r="R21" s="17">
        <v>2</v>
      </c>
      <c r="S21" s="17">
        <f t="shared" si="1"/>
        <v>15</v>
      </c>
      <c r="T21" s="18">
        <f>S21/F21</f>
        <v>0.36585365853658536</v>
      </c>
      <c r="U21" s="18">
        <f t="shared" si="6"/>
        <v>0.48148148148148145</v>
      </c>
      <c r="V21" s="29">
        <f t="shared" si="7"/>
        <v>0.8473351400180669</v>
      </c>
      <c r="W21" s="15">
        <v>25</v>
      </c>
      <c r="X21" s="17">
        <v>9</v>
      </c>
      <c r="Y21" s="29">
        <f t="shared" si="5"/>
        <v>0.36</v>
      </c>
      <c r="Z21" s="48"/>
      <c r="AA21" s="30"/>
    </row>
    <row r="22" spans="2:27" ht="13.5">
      <c r="B22" s="83">
        <v>23</v>
      </c>
      <c r="C22" s="84" t="s">
        <v>33</v>
      </c>
      <c r="D22" s="85">
        <v>1</v>
      </c>
      <c r="E22" s="85">
        <v>2</v>
      </c>
      <c r="F22" s="85">
        <v>2</v>
      </c>
      <c r="G22" s="85">
        <v>1</v>
      </c>
      <c r="H22" s="85">
        <v>1</v>
      </c>
      <c r="I22" s="85">
        <v>0</v>
      </c>
      <c r="J22" s="85">
        <v>0</v>
      </c>
      <c r="K22" s="85">
        <v>1</v>
      </c>
      <c r="L22" s="85">
        <v>0</v>
      </c>
      <c r="M22" s="85">
        <v>0</v>
      </c>
      <c r="N22" s="85">
        <v>0</v>
      </c>
      <c r="O22" s="86">
        <f t="shared" si="0"/>
        <v>0.5</v>
      </c>
      <c r="P22" s="82">
        <v>0</v>
      </c>
      <c r="Q22" s="82">
        <v>0</v>
      </c>
      <c r="R22" s="82">
        <v>0</v>
      </c>
      <c r="S22" s="82">
        <f t="shared" si="1"/>
        <v>1</v>
      </c>
      <c r="T22" s="87">
        <f t="shared" si="2"/>
        <v>0.5</v>
      </c>
      <c r="U22" s="87">
        <f t="shared" si="6"/>
        <v>0.5</v>
      </c>
      <c r="V22" s="88">
        <f t="shared" si="7"/>
        <v>1</v>
      </c>
      <c r="W22" s="179">
        <v>2</v>
      </c>
      <c r="X22" s="180">
        <v>1</v>
      </c>
      <c r="Y22" s="181">
        <f t="shared" si="5"/>
        <v>0.5</v>
      </c>
      <c r="Z22" s="48"/>
      <c r="AA22" s="30"/>
    </row>
    <row r="23" spans="2:27" ht="13.5">
      <c r="B23" s="15">
        <v>8</v>
      </c>
      <c r="C23" s="16" t="s">
        <v>34</v>
      </c>
      <c r="D23" s="64">
        <v>40</v>
      </c>
      <c r="E23" s="64">
        <v>113</v>
      </c>
      <c r="F23" s="64">
        <v>90</v>
      </c>
      <c r="G23" s="64">
        <v>29</v>
      </c>
      <c r="H23" s="64">
        <f>21+2</f>
        <v>23</v>
      </c>
      <c r="I23" s="64">
        <v>36</v>
      </c>
      <c r="J23" s="64">
        <v>22</v>
      </c>
      <c r="K23" s="64">
        <v>12</v>
      </c>
      <c r="L23" s="64">
        <v>27</v>
      </c>
      <c r="M23" s="64">
        <v>12</v>
      </c>
      <c r="N23" s="64">
        <v>1</v>
      </c>
      <c r="O23" s="78">
        <f t="shared" si="0"/>
        <v>0.32222222222222224</v>
      </c>
      <c r="P23" s="17">
        <v>2</v>
      </c>
      <c r="Q23" s="17">
        <v>0</v>
      </c>
      <c r="R23" s="17">
        <v>6</v>
      </c>
      <c r="S23" s="17">
        <f>G23+R23+Q23*2+P23*3</f>
        <v>41</v>
      </c>
      <c r="T23" s="18">
        <f t="shared" si="2"/>
        <v>0.45555555555555555</v>
      </c>
      <c r="U23" s="18">
        <f t="shared" si="6"/>
        <v>0.45535714285714285</v>
      </c>
      <c r="V23" s="29">
        <f t="shared" si="7"/>
        <v>0.9109126984126984</v>
      </c>
      <c r="W23" s="15">
        <v>39</v>
      </c>
      <c r="X23" s="17">
        <v>14</v>
      </c>
      <c r="Y23" s="29">
        <f t="shared" si="5"/>
        <v>0.358974358974359</v>
      </c>
      <c r="Z23" s="32"/>
      <c r="AA23" s="33"/>
    </row>
    <row r="24" spans="2:27" ht="13.5">
      <c r="B24" s="15">
        <v>9</v>
      </c>
      <c r="C24" s="16" t="s">
        <v>29</v>
      </c>
      <c r="D24" s="64">
        <v>18</v>
      </c>
      <c r="E24" s="64">
        <v>34</v>
      </c>
      <c r="F24" s="64">
        <v>26</v>
      </c>
      <c r="G24" s="64">
        <v>5</v>
      </c>
      <c r="H24" s="64">
        <v>5</v>
      </c>
      <c r="I24" s="64">
        <v>6</v>
      </c>
      <c r="J24" s="64">
        <v>7</v>
      </c>
      <c r="K24" s="64">
        <v>6</v>
      </c>
      <c r="L24" s="64">
        <v>5</v>
      </c>
      <c r="M24" s="64">
        <v>1</v>
      </c>
      <c r="N24" s="64">
        <v>0</v>
      </c>
      <c r="O24" s="78">
        <f t="shared" si="0"/>
        <v>0.19230769230769232</v>
      </c>
      <c r="P24" s="17">
        <v>0</v>
      </c>
      <c r="Q24" s="17">
        <v>0</v>
      </c>
      <c r="R24" s="17">
        <v>2</v>
      </c>
      <c r="S24" s="17">
        <f t="shared" si="1"/>
        <v>7</v>
      </c>
      <c r="T24" s="18">
        <f t="shared" si="2"/>
        <v>0.2692307692307692</v>
      </c>
      <c r="U24" s="18">
        <f t="shared" si="6"/>
        <v>0.36363636363636365</v>
      </c>
      <c r="V24" s="29">
        <f t="shared" si="7"/>
        <v>0.6328671328671329</v>
      </c>
      <c r="W24" s="15">
        <v>11</v>
      </c>
      <c r="X24" s="17">
        <v>1</v>
      </c>
      <c r="Y24" s="29">
        <f t="shared" si="5"/>
        <v>0.09090909090909091</v>
      </c>
      <c r="Z24" s="32"/>
      <c r="AA24" s="33"/>
    </row>
    <row r="25" spans="2:27" ht="13.5">
      <c r="B25" s="15"/>
      <c r="C25" s="1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78"/>
      <c r="P25" s="17"/>
      <c r="Q25" s="17"/>
      <c r="R25" s="17"/>
      <c r="S25" s="17"/>
      <c r="T25" s="18"/>
      <c r="U25" s="18"/>
      <c r="V25" s="29"/>
      <c r="W25" s="15"/>
      <c r="X25" s="17"/>
      <c r="Y25" s="29"/>
      <c r="Z25" s="32"/>
      <c r="AA25" s="33"/>
    </row>
    <row r="26" spans="2:27" ht="13.5">
      <c r="B26" s="15"/>
      <c r="C26" s="16" t="s">
        <v>64</v>
      </c>
      <c r="D26" s="64">
        <v>3</v>
      </c>
      <c r="E26" s="64">
        <v>3</v>
      </c>
      <c r="F26" s="64">
        <v>1</v>
      </c>
      <c r="G26" s="64">
        <v>0</v>
      </c>
      <c r="H26" s="64">
        <v>0</v>
      </c>
      <c r="I26" s="64">
        <v>0</v>
      </c>
      <c r="J26" s="64">
        <v>2</v>
      </c>
      <c r="K26" s="64">
        <v>0</v>
      </c>
      <c r="L26" s="64">
        <v>1</v>
      </c>
      <c r="M26" s="64">
        <v>1</v>
      </c>
      <c r="N26" s="64">
        <v>0</v>
      </c>
      <c r="O26" s="78">
        <v>0</v>
      </c>
      <c r="P26" s="17">
        <v>0</v>
      </c>
      <c r="Q26" s="17">
        <v>0</v>
      </c>
      <c r="R26" s="17">
        <v>0</v>
      </c>
      <c r="S26" s="17">
        <f>G26+R26+Q26*2+P26*3</f>
        <v>0</v>
      </c>
      <c r="T26" s="18">
        <f>S26/F26</f>
        <v>0</v>
      </c>
      <c r="U26" s="18">
        <f>(G26+J26)/(F26+J26)</f>
        <v>0.6666666666666666</v>
      </c>
      <c r="V26" s="29">
        <f>T26+U26</f>
        <v>0.6666666666666666</v>
      </c>
      <c r="W26" s="15">
        <v>1</v>
      </c>
      <c r="X26" s="17">
        <v>0</v>
      </c>
      <c r="Y26" s="29">
        <f t="shared" si="5"/>
        <v>0</v>
      </c>
      <c r="Z26" s="32"/>
      <c r="AA26" s="33"/>
    </row>
    <row r="27" spans="2:27" ht="14.25" thickBot="1">
      <c r="B27" s="59"/>
      <c r="C27" s="57" t="s">
        <v>65</v>
      </c>
      <c r="D27" s="65">
        <v>3</v>
      </c>
      <c r="E27" s="65">
        <v>3</v>
      </c>
      <c r="F27" s="65">
        <v>2</v>
      </c>
      <c r="G27" s="65">
        <v>0</v>
      </c>
      <c r="H27" s="65">
        <v>1</v>
      </c>
      <c r="I27" s="65">
        <v>1</v>
      </c>
      <c r="J27" s="65">
        <v>1</v>
      </c>
      <c r="K27" s="65">
        <v>0</v>
      </c>
      <c r="L27" s="65">
        <v>1</v>
      </c>
      <c r="M27" s="65">
        <v>0</v>
      </c>
      <c r="N27" s="65">
        <v>0</v>
      </c>
      <c r="O27" s="81">
        <v>0</v>
      </c>
      <c r="P27" s="20">
        <v>0</v>
      </c>
      <c r="Q27" s="20">
        <v>0</v>
      </c>
      <c r="R27" s="20">
        <v>0</v>
      </c>
      <c r="S27" s="20">
        <f>G27+R27+Q27*2+P27*3</f>
        <v>0</v>
      </c>
      <c r="T27" s="60">
        <f>S27/F27</f>
        <v>0</v>
      </c>
      <c r="U27" s="60">
        <f>(G27+J27)/(F27+J27)</f>
        <v>0.3333333333333333</v>
      </c>
      <c r="V27" s="61">
        <f>T27+U27</f>
        <v>0.3333333333333333</v>
      </c>
      <c r="W27" s="59">
        <v>2</v>
      </c>
      <c r="X27" s="20">
        <v>0</v>
      </c>
      <c r="Y27" s="61">
        <f t="shared" si="5"/>
        <v>0</v>
      </c>
      <c r="Z27" s="32"/>
      <c r="AA27" s="33"/>
    </row>
    <row r="29" ht="14.25" thickBot="1">
      <c r="B29" t="s">
        <v>59</v>
      </c>
    </row>
    <row r="30" spans="2:20" ht="13.5">
      <c r="B30" s="56" t="s">
        <v>14</v>
      </c>
      <c r="C30" s="13" t="s">
        <v>35</v>
      </c>
      <c r="D30" s="13" t="s">
        <v>55</v>
      </c>
      <c r="E30" s="13" t="s">
        <v>48</v>
      </c>
      <c r="F30" s="13" t="s">
        <v>49</v>
      </c>
      <c r="G30" s="13" t="s">
        <v>5</v>
      </c>
      <c r="H30" s="13" t="s">
        <v>7</v>
      </c>
      <c r="I30" s="13" t="s">
        <v>9</v>
      </c>
      <c r="J30" s="13" t="s">
        <v>13</v>
      </c>
      <c r="K30" s="13" t="s">
        <v>46</v>
      </c>
      <c r="L30" s="13" t="s">
        <v>47</v>
      </c>
      <c r="M30" s="13" t="s">
        <v>52</v>
      </c>
      <c r="N30" s="13"/>
      <c r="O30" s="13" t="s">
        <v>50</v>
      </c>
      <c r="P30" s="13" t="s">
        <v>53</v>
      </c>
      <c r="Q30" s="13" t="s">
        <v>54</v>
      </c>
      <c r="R30" s="14" t="s">
        <v>57</v>
      </c>
      <c r="S30" s="30"/>
      <c r="T30" s="30"/>
    </row>
    <row r="31" spans="2:20" ht="13.5">
      <c r="B31" s="91">
        <v>1</v>
      </c>
      <c r="C31" s="75" t="s">
        <v>66</v>
      </c>
      <c r="D31" s="50">
        <v>6</v>
      </c>
      <c r="E31" s="50">
        <v>19.33</v>
      </c>
      <c r="F31" s="50">
        <v>337</v>
      </c>
      <c r="G31" s="50">
        <v>95</v>
      </c>
      <c r="H31" s="50">
        <v>18</v>
      </c>
      <c r="I31" s="50">
        <v>13</v>
      </c>
      <c r="J31" s="50">
        <v>11</v>
      </c>
      <c r="K31" s="50">
        <v>23</v>
      </c>
      <c r="L31" s="50">
        <v>13</v>
      </c>
      <c r="M31" s="50">
        <v>3</v>
      </c>
      <c r="N31" s="50"/>
      <c r="O31" s="43">
        <f>L31/E31*7</f>
        <v>4.70770822555613</v>
      </c>
      <c r="P31" s="50">
        <v>2</v>
      </c>
      <c r="Q31" s="50">
        <v>2</v>
      </c>
      <c r="R31" s="51">
        <v>0</v>
      </c>
      <c r="S31" s="30"/>
      <c r="T31" s="30"/>
    </row>
    <row r="32" spans="2:20" ht="13.5">
      <c r="B32" s="68">
        <v>6</v>
      </c>
      <c r="C32" s="75" t="s">
        <v>18</v>
      </c>
      <c r="D32" s="50">
        <v>10</v>
      </c>
      <c r="E32" s="50">
        <v>34</v>
      </c>
      <c r="F32" s="50">
        <v>540</v>
      </c>
      <c r="G32" s="50">
        <v>147</v>
      </c>
      <c r="H32" s="50">
        <v>24</v>
      </c>
      <c r="I32" s="50">
        <v>15</v>
      </c>
      <c r="J32" s="50">
        <v>26</v>
      </c>
      <c r="K32" s="50">
        <v>22</v>
      </c>
      <c r="L32" s="50">
        <v>12</v>
      </c>
      <c r="M32" s="50">
        <v>5</v>
      </c>
      <c r="N32" s="50"/>
      <c r="O32" s="43">
        <f aca="true" t="shared" si="8" ref="O32:O37">L32/E32*7</f>
        <v>2.4705882352941178</v>
      </c>
      <c r="P32" s="50">
        <v>6</v>
      </c>
      <c r="Q32" s="50">
        <v>2</v>
      </c>
      <c r="R32" s="51">
        <v>0</v>
      </c>
      <c r="S32" s="30"/>
      <c r="T32" s="30"/>
    </row>
    <row r="33" spans="2:20" ht="13.5">
      <c r="B33" s="68">
        <v>10</v>
      </c>
      <c r="C33" s="75" t="s">
        <v>20</v>
      </c>
      <c r="D33" s="50">
        <v>18</v>
      </c>
      <c r="E33" s="50">
        <v>56</v>
      </c>
      <c r="F33" s="50">
        <v>728</v>
      </c>
      <c r="G33" s="50">
        <v>224</v>
      </c>
      <c r="H33" s="50">
        <v>33</v>
      </c>
      <c r="I33" s="50">
        <v>24</v>
      </c>
      <c r="J33" s="50">
        <v>34</v>
      </c>
      <c r="K33" s="50">
        <v>17</v>
      </c>
      <c r="L33" s="50">
        <v>9</v>
      </c>
      <c r="M33" s="50">
        <v>3</v>
      </c>
      <c r="N33" s="50"/>
      <c r="O33" s="43">
        <f t="shared" si="8"/>
        <v>1.125</v>
      </c>
      <c r="P33" s="50">
        <v>11</v>
      </c>
      <c r="Q33" s="50">
        <v>3</v>
      </c>
      <c r="R33" s="51">
        <v>1</v>
      </c>
      <c r="S33" s="30"/>
      <c r="T33" s="30"/>
    </row>
    <row r="34" spans="2:20" ht="13.5">
      <c r="B34" s="76">
        <v>13</v>
      </c>
      <c r="C34" s="16" t="s">
        <v>23</v>
      </c>
      <c r="D34" s="50">
        <v>4</v>
      </c>
      <c r="E34" s="50">
        <v>14.33</v>
      </c>
      <c r="F34" s="50">
        <v>262</v>
      </c>
      <c r="G34" s="50">
        <v>65</v>
      </c>
      <c r="H34" s="50">
        <v>8</v>
      </c>
      <c r="I34" s="50">
        <v>13</v>
      </c>
      <c r="J34" s="50">
        <v>11</v>
      </c>
      <c r="K34" s="50">
        <v>7</v>
      </c>
      <c r="L34" s="50">
        <v>6</v>
      </c>
      <c r="M34" s="50">
        <v>0</v>
      </c>
      <c r="N34" s="50"/>
      <c r="O34" s="43">
        <f t="shared" si="8"/>
        <v>2.930914166085136</v>
      </c>
      <c r="P34" s="50">
        <v>2</v>
      </c>
      <c r="Q34" s="50">
        <v>1</v>
      </c>
      <c r="R34" s="51">
        <v>0</v>
      </c>
      <c r="S34" s="62"/>
      <c r="T34" s="30"/>
    </row>
    <row r="35" spans="2:20" ht="13.5">
      <c r="B35" s="76">
        <v>15</v>
      </c>
      <c r="C35" s="16" t="s">
        <v>25</v>
      </c>
      <c r="D35" s="70">
        <v>3</v>
      </c>
      <c r="E35" s="70">
        <v>8</v>
      </c>
      <c r="F35" s="70">
        <v>121</v>
      </c>
      <c r="G35" s="70">
        <v>36</v>
      </c>
      <c r="H35" s="70">
        <v>8</v>
      </c>
      <c r="I35" s="70">
        <v>5</v>
      </c>
      <c r="J35" s="70">
        <v>4</v>
      </c>
      <c r="K35" s="70">
        <v>4</v>
      </c>
      <c r="L35" s="70">
        <v>3</v>
      </c>
      <c r="M35" s="70">
        <v>1</v>
      </c>
      <c r="N35" s="70"/>
      <c r="O35" s="43">
        <f t="shared" si="8"/>
        <v>2.625</v>
      </c>
      <c r="P35" s="70">
        <v>2</v>
      </c>
      <c r="Q35" s="70">
        <v>0</v>
      </c>
      <c r="R35" s="71">
        <v>0</v>
      </c>
      <c r="S35" s="62"/>
      <c r="T35" s="30"/>
    </row>
    <row r="36" spans="2:20" ht="13.5">
      <c r="B36" s="77">
        <v>16</v>
      </c>
      <c r="C36" s="74" t="s">
        <v>26</v>
      </c>
      <c r="D36" s="63">
        <v>26</v>
      </c>
      <c r="E36" s="63">
        <v>117</v>
      </c>
      <c r="F36" s="63">
        <v>1632</v>
      </c>
      <c r="G36" s="63">
        <v>468</v>
      </c>
      <c r="H36" s="63">
        <v>59</v>
      </c>
      <c r="I36" s="63">
        <v>36</v>
      </c>
      <c r="J36" s="63">
        <v>88</v>
      </c>
      <c r="K36" s="63">
        <v>35</v>
      </c>
      <c r="L36" s="63">
        <v>12</v>
      </c>
      <c r="M36" s="63">
        <v>5</v>
      </c>
      <c r="N36" s="93"/>
      <c r="O36" s="43">
        <f t="shared" si="8"/>
        <v>0.717948717948718</v>
      </c>
      <c r="P36" s="93">
        <v>18</v>
      </c>
      <c r="Q36" s="93">
        <v>6</v>
      </c>
      <c r="R36" s="95">
        <v>0</v>
      </c>
      <c r="S36" s="62"/>
      <c r="T36" s="30"/>
    </row>
    <row r="37" spans="2:20" ht="14.25" thickBot="1">
      <c r="B37" s="130">
        <v>8</v>
      </c>
      <c r="C37" s="57" t="s">
        <v>34</v>
      </c>
      <c r="D37" s="90">
        <v>5</v>
      </c>
      <c r="E37" s="65">
        <v>8.66</v>
      </c>
      <c r="F37" s="65">
        <v>157</v>
      </c>
      <c r="G37" s="65">
        <v>39</v>
      </c>
      <c r="H37" s="65">
        <v>5</v>
      </c>
      <c r="I37" s="65">
        <v>9</v>
      </c>
      <c r="J37" s="65">
        <v>10</v>
      </c>
      <c r="K37" s="65">
        <v>2</v>
      </c>
      <c r="L37" s="65">
        <v>1</v>
      </c>
      <c r="M37" s="65">
        <v>0</v>
      </c>
      <c r="N37" s="65"/>
      <c r="O37" s="134">
        <f t="shared" si="8"/>
        <v>0.8083140877598152</v>
      </c>
      <c r="P37" s="65">
        <v>2</v>
      </c>
      <c r="Q37" s="65">
        <v>0</v>
      </c>
      <c r="R37" s="131">
        <v>0</v>
      </c>
      <c r="S37" s="62"/>
      <c r="T37" s="30"/>
    </row>
  </sheetData>
  <sheetProtection/>
  <mergeCells count="1">
    <mergeCell ref="W2:Y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Y39"/>
  <sheetViews>
    <sheetView zoomScale="85" zoomScaleNormal="85" zoomScalePageLayoutView="0" workbookViewId="0" topLeftCell="A1">
      <selection activeCell="U19" sqref="U19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6" max="19" width="5.625" style="0" customWidth="1"/>
    <col min="23" max="24" width="5.625" style="0" customWidth="1"/>
  </cols>
  <sheetData>
    <row r="1" ht="14.25" thickBot="1"/>
    <row r="2" spans="2:25" ht="14.25" thickBot="1">
      <c r="B2" t="s">
        <v>75</v>
      </c>
      <c r="W2" s="245" t="s">
        <v>513</v>
      </c>
      <c r="X2" s="246"/>
      <c r="Y2" s="247"/>
    </row>
    <row r="3" spans="2:25" ht="13.5">
      <c r="B3" s="100" t="s">
        <v>14</v>
      </c>
      <c r="C3" s="27" t="s">
        <v>35</v>
      </c>
      <c r="D3" s="27" t="s">
        <v>55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11</v>
      </c>
      <c r="J3" s="27" t="s">
        <v>9</v>
      </c>
      <c r="K3" s="27" t="s">
        <v>13</v>
      </c>
      <c r="L3" s="27" t="s">
        <v>10</v>
      </c>
      <c r="M3" s="27" t="s">
        <v>12</v>
      </c>
      <c r="N3" s="27" t="s">
        <v>63</v>
      </c>
      <c r="O3" s="27" t="s">
        <v>36</v>
      </c>
      <c r="P3" s="27" t="s">
        <v>39</v>
      </c>
      <c r="Q3" s="27" t="s">
        <v>40</v>
      </c>
      <c r="R3" s="27" t="s">
        <v>38</v>
      </c>
      <c r="S3" s="27" t="s">
        <v>41</v>
      </c>
      <c r="T3" s="27" t="s">
        <v>43</v>
      </c>
      <c r="U3" s="27" t="s">
        <v>42</v>
      </c>
      <c r="V3" s="28" t="s">
        <v>68</v>
      </c>
      <c r="W3" s="174" t="s">
        <v>6</v>
      </c>
      <c r="X3" s="27" t="s">
        <v>7</v>
      </c>
      <c r="Y3" s="28" t="s">
        <v>36</v>
      </c>
    </row>
    <row r="4" spans="2:25" ht="13.5">
      <c r="B4" s="102">
        <v>1</v>
      </c>
      <c r="C4" s="46" t="s">
        <v>15</v>
      </c>
      <c r="D4" s="64">
        <v>18</v>
      </c>
      <c r="E4" s="96">
        <v>38</v>
      </c>
      <c r="F4" s="96">
        <v>33</v>
      </c>
      <c r="G4" s="96">
        <v>12</v>
      </c>
      <c r="H4" s="96">
        <v>9</v>
      </c>
      <c r="I4" s="96">
        <v>17</v>
      </c>
      <c r="J4" s="96">
        <v>5</v>
      </c>
      <c r="K4" s="96">
        <v>9</v>
      </c>
      <c r="L4" s="96">
        <v>17</v>
      </c>
      <c r="M4" s="96">
        <v>3</v>
      </c>
      <c r="N4" s="96">
        <v>0</v>
      </c>
      <c r="O4" s="78">
        <f>G4/F4</f>
        <v>0.36363636363636365</v>
      </c>
      <c r="P4" s="96">
        <v>0</v>
      </c>
      <c r="Q4" s="96">
        <v>0</v>
      </c>
      <c r="R4" s="96">
        <v>2</v>
      </c>
      <c r="S4" s="96">
        <f aca="true" t="shared" si="0" ref="S4:S27">G4+R4+Q4*2+P4*3</f>
        <v>14</v>
      </c>
      <c r="T4" s="78">
        <f aca="true" t="shared" si="1" ref="T4:T27">S4/F4</f>
        <v>0.42424242424242425</v>
      </c>
      <c r="U4" s="78">
        <f>(G4+J4)/(F4+J4)</f>
        <v>0.4473684210526316</v>
      </c>
      <c r="V4" s="97">
        <f>T4+U4</f>
        <v>0.8716108452950558</v>
      </c>
      <c r="W4" s="102">
        <v>22</v>
      </c>
      <c r="X4" s="17">
        <v>9</v>
      </c>
      <c r="Y4" s="29">
        <f>X4/W4</f>
        <v>0.4090909090909091</v>
      </c>
    </row>
    <row r="5" spans="2:25" ht="13.5">
      <c r="B5" s="102">
        <v>2</v>
      </c>
      <c r="C5" s="46" t="s">
        <v>16</v>
      </c>
      <c r="D5" s="64">
        <v>28</v>
      </c>
      <c r="E5" s="96">
        <v>66</v>
      </c>
      <c r="F5" s="96">
        <v>51</v>
      </c>
      <c r="G5" s="96">
        <v>11</v>
      </c>
      <c r="H5" s="96">
        <v>12</v>
      </c>
      <c r="I5" s="96">
        <v>18</v>
      </c>
      <c r="J5" s="96">
        <v>15</v>
      </c>
      <c r="K5" s="96">
        <v>5</v>
      </c>
      <c r="L5" s="96">
        <v>18</v>
      </c>
      <c r="M5" s="96">
        <v>7</v>
      </c>
      <c r="N5" s="96">
        <v>0</v>
      </c>
      <c r="O5" s="78">
        <f aca="true" t="shared" si="2" ref="O5:O27">G5/F5</f>
        <v>0.21568627450980393</v>
      </c>
      <c r="P5" s="96">
        <v>0</v>
      </c>
      <c r="Q5" s="96">
        <v>0</v>
      </c>
      <c r="R5" s="96">
        <v>0</v>
      </c>
      <c r="S5" s="96">
        <f t="shared" si="0"/>
        <v>11</v>
      </c>
      <c r="T5" s="78">
        <f t="shared" si="1"/>
        <v>0.21568627450980393</v>
      </c>
      <c r="U5" s="78">
        <f>(G5+J5)/(F5+J5)</f>
        <v>0.3939393939393939</v>
      </c>
      <c r="V5" s="97">
        <f aca="true" t="shared" si="3" ref="V5:V27">T5+U5</f>
        <v>0.6096256684491979</v>
      </c>
      <c r="W5" s="102">
        <v>25</v>
      </c>
      <c r="X5" s="17">
        <v>6</v>
      </c>
      <c r="Y5" s="29">
        <f aca="true" t="shared" si="4" ref="Y5:Y27">X5/W5</f>
        <v>0.24</v>
      </c>
    </row>
    <row r="6" spans="2:25" ht="13.5">
      <c r="B6" s="103">
        <v>3</v>
      </c>
      <c r="C6" s="84" t="s">
        <v>69</v>
      </c>
      <c r="D6" s="85">
        <v>7</v>
      </c>
      <c r="E6" s="85">
        <v>14</v>
      </c>
      <c r="F6" s="85">
        <v>12</v>
      </c>
      <c r="G6" s="85">
        <v>6</v>
      </c>
      <c r="H6" s="85">
        <v>5</v>
      </c>
      <c r="I6" s="85">
        <v>7</v>
      </c>
      <c r="J6" s="85">
        <v>2</v>
      </c>
      <c r="K6" s="85">
        <v>1</v>
      </c>
      <c r="L6" s="85">
        <v>9</v>
      </c>
      <c r="M6" s="85">
        <v>4</v>
      </c>
      <c r="N6" s="96">
        <v>0</v>
      </c>
      <c r="O6" s="86">
        <f t="shared" si="2"/>
        <v>0.5</v>
      </c>
      <c r="P6" s="85">
        <v>0</v>
      </c>
      <c r="Q6" s="85">
        <v>1</v>
      </c>
      <c r="R6" s="85">
        <v>0</v>
      </c>
      <c r="S6" s="85">
        <f t="shared" si="0"/>
        <v>8</v>
      </c>
      <c r="T6" s="86">
        <f t="shared" si="1"/>
        <v>0.6666666666666666</v>
      </c>
      <c r="U6" s="86">
        <f>(G6+J6)/(E6+J6)</f>
        <v>0.5</v>
      </c>
      <c r="V6" s="98">
        <f t="shared" si="3"/>
        <v>1.1666666666666665</v>
      </c>
      <c r="W6" s="222">
        <v>6</v>
      </c>
      <c r="X6" s="223">
        <v>3</v>
      </c>
      <c r="Y6" s="224">
        <f t="shared" si="4"/>
        <v>0.5</v>
      </c>
    </row>
    <row r="7" spans="2:25" ht="13.5">
      <c r="B7" s="102">
        <v>4</v>
      </c>
      <c r="C7" s="46" t="s">
        <v>17</v>
      </c>
      <c r="D7" s="128">
        <v>19</v>
      </c>
      <c r="E7" s="96">
        <v>40</v>
      </c>
      <c r="F7" s="96">
        <v>34</v>
      </c>
      <c r="G7" s="96">
        <v>13</v>
      </c>
      <c r="H7" s="96">
        <v>6</v>
      </c>
      <c r="I7" s="96">
        <v>13</v>
      </c>
      <c r="J7" s="96">
        <v>6</v>
      </c>
      <c r="K7" s="96">
        <v>11</v>
      </c>
      <c r="L7" s="96">
        <v>14</v>
      </c>
      <c r="M7" s="96">
        <v>7</v>
      </c>
      <c r="N7" s="96">
        <v>0</v>
      </c>
      <c r="O7" s="78">
        <f t="shared" si="2"/>
        <v>0.38235294117647056</v>
      </c>
      <c r="P7" s="96">
        <v>1</v>
      </c>
      <c r="Q7" s="96">
        <v>0</v>
      </c>
      <c r="R7" s="96">
        <v>2</v>
      </c>
      <c r="S7" s="96">
        <f t="shared" si="0"/>
        <v>18</v>
      </c>
      <c r="T7" s="78">
        <f t="shared" si="1"/>
        <v>0.5294117647058824</v>
      </c>
      <c r="U7" s="78">
        <f>(G7+J7)/(F7+J7)</f>
        <v>0.475</v>
      </c>
      <c r="V7" s="97">
        <f t="shared" si="3"/>
        <v>1.0044117647058823</v>
      </c>
      <c r="W7" s="102">
        <v>10</v>
      </c>
      <c r="X7" s="17">
        <v>3</v>
      </c>
      <c r="Y7" s="29">
        <f t="shared" si="4"/>
        <v>0.3</v>
      </c>
    </row>
    <row r="8" spans="2:25" ht="13.5">
      <c r="B8" s="102">
        <v>6</v>
      </c>
      <c r="C8" s="46" t="s">
        <v>18</v>
      </c>
      <c r="D8" s="128">
        <v>20</v>
      </c>
      <c r="E8" s="96">
        <v>46</v>
      </c>
      <c r="F8" s="96">
        <v>38</v>
      </c>
      <c r="G8" s="96">
        <v>9</v>
      </c>
      <c r="H8" s="96">
        <v>6</v>
      </c>
      <c r="I8" s="96">
        <v>11</v>
      </c>
      <c r="J8" s="96">
        <v>8</v>
      </c>
      <c r="K8" s="96">
        <v>17</v>
      </c>
      <c r="L8" s="96">
        <v>16</v>
      </c>
      <c r="M8" s="96">
        <v>7</v>
      </c>
      <c r="N8" s="96">
        <v>0</v>
      </c>
      <c r="O8" s="78">
        <f t="shared" si="2"/>
        <v>0.23684210526315788</v>
      </c>
      <c r="P8" s="96">
        <v>0</v>
      </c>
      <c r="Q8" s="96">
        <v>1</v>
      </c>
      <c r="R8" s="96">
        <v>1</v>
      </c>
      <c r="S8" s="96">
        <f t="shared" si="0"/>
        <v>12</v>
      </c>
      <c r="T8" s="78">
        <f t="shared" si="1"/>
        <v>0.3157894736842105</v>
      </c>
      <c r="U8" s="78">
        <f>(G8+J8)/(F8+J8)</f>
        <v>0.3695652173913043</v>
      </c>
      <c r="V8" s="97">
        <f t="shared" si="3"/>
        <v>0.6853546910755148</v>
      </c>
      <c r="W8" s="102">
        <v>22</v>
      </c>
      <c r="X8" s="17">
        <v>4</v>
      </c>
      <c r="Y8" s="29">
        <f t="shared" si="4"/>
        <v>0.18181818181818182</v>
      </c>
    </row>
    <row r="9" spans="2:25" ht="13.5">
      <c r="B9" s="102">
        <v>7</v>
      </c>
      <c r="C9" s="46" t="s">
        <v>19</v>
      </c>
      <c r="D9" s="128">
        <v>18</v>
      </c>
      <c r="E9" s="96">
        <v>42</v>
      </c>
      <c r="F9" s="96">
        <v>35</v>
      </c>
      <c r="G9" s="96">
        <v>15</v>
      </c>
      <c r="H9" s="96">
        <v>22</v>
      </c>
      <c r="I9" s="96">
        <v>15</v>
      </c>
      <c r="J9" s="96">
        <v>7</v>
      </c>
      <c r="K9" s="96">
        <v>8</v>
      </c>
      <c r="L9" s="96">
        <v>12</v>
      </c>
      <c r="M9" s="96">
        <v>3</v>
      </c>
      <c r="N9" s="96">
        <v>0</v>
      </c>
      <c r="O9" s="78">
        <f t="shared" si="2"/>
        <v>0.42857142857142855</v>
      </c>
      <c r="P9" s="96">
        <v>1</v>
      </c>
      <c r="Q9" s="96">
        <v>1</v>
      </c>
      <c r="R9" s="96">
        <v>3</v>
      </c>
      <c r="S9" s="96">
        <f t="shared" si="0"/>
        <v>23</v>
      </c>
      <c r="T9" s="78">
        <f t="shared" si="1"/>
        <v>0.6571428571428571</v>
      </c>
      <c r="U9" s="78">
        <f>(G9+J9)/(F9+J9)</f>
        <v>0.5238095238095238</v>
      </c>
      <c r="V9" s="97">
        <f t="shared" si="3"/>
        <v>1.180952380952381</v>
      </c>
      <c r="W9" s="102">
        <v>23</v>
      </c>
      <c r="X9" s="17">
        <v>10</v>
      </c>
      <c r="Y9" s="29">
        <f t="shared" si="4"/>
        <v>0.43478260869565216</v>
      </c>
    </row>
    <row r="10" spans="2:25" ht="13.5">
      <c r="B10" s="102">
        <v>8</v>
      </c>
      <c r="C10" s="46" t="s">
        <v>70</v>
      </c>
      <c r="D10" s="128">
        <v>24</v>
      </c>
      <c r="E10" s="96">
        <v>45</v>
      </c>
      <c r="F10" s="96">
        <v>36</v>
      </c>
      <c r="G10" s="96">
        <v>11</v>
      </c>
      <c r="H10" s="96">
        <v>18</v>
      </c>
      <c r="I10" s="96">
        <v>13</v>
      </c>
      <c r="J10" s="96">
        <v>9</v>
      </c>
      <c r="K10" s="96">
        <v>8</v>
      </c>
      <c r="L10" s="96">
        <v>11</v>
      </c>
      <c r="M10" s="96">
        <v>0</v>
      </c>
      <c r="N10" s="96">
        <v>0</v>
      </c>
      <c r="O10" s="78">
        <f t="shared" si="2"/>
        <v>0.3055555555555556</v>
      </c>
      <c r="P10" s="96">
        <v>1</v>
      </c>
      <c r="Q10" s="96">
        <v>3</v>
      </c>
      <c r="R10" s="96">
        <v>2</v>
      </c>
      <c r="S10" s="96">
        <f t="shared" si="0"/>
        <v>22</v>
      </c>
      <c r="T10" s="78">
        <f t="shared" si="1"/>
        <v>0.6111111111111112</v>
      </c>
      <c r="U10" s="78">
        <f>(G10+J10)/(F10+J10)</f>
        <v>0.4444444444444444</v>
      </c>
      <c r="V10" s="97">
        <f t="shared" si="3"/>
        <v>1.0555555555555556</v>
      </c>
      <c r="W10" s="102">
        <v>21</v>
      </c>
      <c r="X10" s="17">
        <v>8</v>
      </c>
      <c r="Y10" s="29">
        <f t="shared" si="4"/>
        <v>0.38095238095238093</v>
      </c>
    </row>
    <row r="11" spans="2:25" ht="13.5">
      <c r="B11" s="103">
        <v>9</v>
      </c>
      <c r="C11" s="84" t="s">
        <v>71</v>
      </c>
      <c r="D11" s="85">
        <v>2</v>
      </c>
      <c r="E11" s="85">
        <v>3</v>
      </c>
      <c r="F11" s="85">
        <v>3</v>
      </c>
      <c r="G11" s="85">
        <v>0</v>
      </c>
      <c r="H11" s="85">
        <v>0</v>
      </c>
      <c r="I11" s="85">
        <v>0</v>
      </c>
      <c r="J11" s="85">
        <v>0</v>
      </c>
      <c r="K11" s="85">
        <v>2</v>
      </c>
      <c r="L11" s="85">
        <v>0</v>
      </c>
      <c r="M11" s="85">
        <v>0</v>
      </c>
      <c r="N11" s="96">
        <v>0</v>
      </c>
      <c r="O11" s="86">
        <f t="shared" si="2"/>
        <v>0</v>
      </c>
      <c r="P11" s="85">
        <v>0</v>
      </c>
      <c r="Q11" s="85">
        <v>0</v>
      </c>
      <c r="R11" s="85">
        <v>0</v>
      </c>
      <c r="S11" s="85">
        <f t="shared" si="0"/>
        <v>0</v>
      </c>
      <c r="T11" s="86">
        <f t="shared" si="1"/>
        <v>0</v>
      </c>
      <c r="U11" s="86">
        <f>(G11+J11)/(E11+J11)</f>
        <v>0</v>
      </c>
      <c r="V11" s="98">
        <f t="shared" si="3"/>
        <v>0</v>
      </c>
      <c r="W11" s="222">
        <v>2</v>
      </c>
      <c r="X11" s="223">
        <v>0</v>
      </c>
      <c r="Y11" s="224">
        <f t="shared" si="4"/>
        <v>0</v>
      </c>
    </row>
    <row r="12" spans="2:25" ht="13.5">
      <c r="B12" s="102">
        <v>10</v>
      </c>
      <c r="C12" s="46" t="s">
        <v>20</v>
      </c>
      <c r="D12" s="128">
        <v>27</v>
      </c>
      <c r="E12" s="96">
        <v>70</v>
      </c>
      <c r="F12" s="96">
        <v>59</v>
      </c>
      <c r="G12" s="96">
        <v>21</v>
      </c>
      <c r="H12" s="96">
        <v>26</v>
      </c>
      <c r="I12" s="96">
        <v>29</v>
      </c>
      <c r="J12" s="96">
        <v>11</v>
      </c>
      <c r="K12" s="96">
        <v>3</v>
      </c>
      <c r="L12" s="96">
        <v>37</v>
      </c>
      <c r="M12" s="96">
        <v>8</v>
      </c>
      <c r="N12" s="96">
        <v>0</v>
      </c>
      <c r="O12" s="78">
        <f t="shared" si="2"/>
        <v>0.3559322033898305</v>
      </c>
      <c r="P12" s="96">
        <v>1</v>
      </c>
      <c r="Q12" s="96">
        <v>0</v>
      </c>
      <c r="R12" s="96">
        <v>5</v>
      </c>
      <c r="S12" s="96">
        <f t="shared" si="0"/>
        <v>29</v>
      </c>
      <c r="T12" s="78">
        <f t="shared" si="1"/>
        <v>0.4915254237288136</v>
      </c>
      <c r="U12" s="78">
        <f aca="true" t="shared" si="5" ref="U12:U27">(G12+J12)/(F12+J12)</f>
        <v>0.45714285714285713</v>
      </c>
      <c r="V12" s="97">
        <f t="shared" si="3"/>
        <v>0.9486682808716707</v>
      </c>
      <c r="W12" s="102">
        <v>31</v>
      </c>
      <c r="X12" s="17">
        <v>15</v>
      </c>
      <c r="Y12" s="29">
        <f t="shared" si="4"/>
        <v>0.4838709677419355</v>
      </c>
    </row>
    <row r="13" spans="2:25" ht="13.5">
      <c r="B13" s="102">
        <v>11</v>
      </c>
      <c r="C13" s="46" t="s">
        <v>21</v>
      </c>
      <c r="D13" s="128">
        <v>14</v>
      </c>
      <c r="E13" s="96">
        <v>16</v>
      </c>
      <c r="F13" s="96">
        <v>16</v>
      </c>
      <c r="G13" s="96">
        <v>1</v>
      </c>
      <c r="H13" s="96">
        <v>2</v>
      </c>
      <c r="I13" s="96">
        <v>3</v>
      </c>
      <c r="J13" s="96">
        <v>0</v>
      </c>
      <c r="K13" s="96">
        <v>7</v>
      </c>
      <c r="L13" s="96">
        <v>2</v>
      </c>
      <c r="M13" s="96">
        <v>3</v>
      </c>
      <c r="N13" s="96">
        <v>0</v>
      </c>
      <c r="O13" s="78">
        <f t="shared" si="2"/>
        <v>0.0625</v>
      </c>
      <c r="P13" s="96">
        <v>0</v>
      </c>
      <c r="Q13" s="96">
        <v>0</v>
      </c>
      <c r="R13" s="96">
        <v>1</v>
      </c>
      <c r="S13" s="96">
        <f t="shared" si="0"/>
        <v>2</v>
      </c>
      <c r="T13" s="78">
        <f t="shared" si="1"/>
        <v>0.125</v>
      </c>
      <c r="U13" s="78">
        <f t="shared" si="5"/>
        <v>0.0625</v>
      </c>
      <c r="V13" s="97">
        <f t="shared" si="3"/>
        <v>0.1875</v>
      </c>
      <c r="W13" s="102">
        <v>8</v>
      </c>
      <c r="X13" s="17">
        <v>1</v>
      </c>
      <c r="Y13" s="29">
        <f t="shared" si="4"/>
        <v>0.125</v>
      </c>
    </row>
    <row r="14" spans="2:25" ht="13.5">
      <c r="B14" s="102">
        <v>12</v>
      </c>
      <c r="C14" s="46" t="s">
        <v>22</v>
      </c>
      <c r="D14" s="128">
        <v>28</v>
      </c>
      <c r="E14" s="96">
        <v>76</v>
      </c>
      <c r="F14" s="96">
        <v>58</v>
      </c>
      <c r="G14" s="96">
        <v>17</v>
      </c>
      <c r="H14" s="96">
        <v>18</v>
      </c>
      <c r="I14" s="96">
        <v>25</v>
      </c>
      <c r="J14" s="96">
        <v>17</v>
      </c>
      <c r="K14" s="96">
        <v>5</v>
      </c>
      <c r="L14" s="96">
        <v>32</v>
      </c>
      <c r="M14" s="96">
        <v>7</v>
      </c>
      <c r="N14" s="96">
        <v>0</v>
      </c>
      <c r="O14" s="78">
        <f t="shared" si="2"/>
        <v>0.29310344827586204</v>
      </c>
      <c r="P14" s="96">
        <v>1</v>
      </c>
      <c r="Q14" s="96">
        <v>0</v>
      </c>
      <c r="R14" s="96">
        <v>2</v>
      </c>
      <c r="S14" s="96">
        <f t="shared" si="0"/>
        <v>22</v>
      </c>
      <c r="T14" s="78">
        <f t="shared" si="1"/>
        <v>0.3793103448275862</v>
      </c>
      <c r="U14" s="78">
        <f t="shared" si="5"/>
        <v>0.4533333333333333</v>
      </c>
      <c r="V14" s="97">
        <f t="shared" si="3"/>
        <v>0.8326436781609194</v>
      </c>
      <c r="W14" s="102">
        <v>31</v>
      </c>
      <c r="X14" s="17">
        <v>10</v>
      </c>
      <c r="Y14" s="29">
        <f t="shared" si="4"/>
        <v>0.3225806451612903</v>
      </c>
    </row>
    <row r="15" spans="2:25" ht="13.5">
      <c r="B15" s="102">
        <v>13</v>
      </c>
      <c r="C15" s="46" t="s">
        <v>23</v>
      </c>
      <c r="D15" s="128">
        <v>28</v>
      </c>
      <c r="E15" s="96">
        <v>75</v>
      </c>
      <c r="F15" s="96">
        <v>69</v>
      </c>
      <c r="G15" s="96">
        <v>23</v>
      </c>
      <c r="H15" s="96">
        <v>25</v>
      </c>
      <c r="I15" s="96">
        <v>26</v>
      </c>
      <c r="J15" s="96">
        <v>6</v>
      </c>
      <c r="K15" s="96">
        <v>5</v>
      </c>
      <c r="L15" s="96">
        <v>21</v>
      </c>
      <c r="M15" s="96">
        <v>3</v>
      </c>
      <c r="N15" s="96">
        <v>0</v>
      </c>
      <c r="O15" s="78">
        <f t="shared" si="2"/>
        <v>0.3333333333333333</v>
      </c>
      <c r="P15" s="96">
        <v>0</v>
      </c>
      <c r="Q15" s="96">
        <v>0</v>
      </c>
      <c r="R15" s="96">
        <v>4</v>
      </c>
      <c r="S15" s="96">
        <f t="shared" si="0"/>
        <v>27</v>
      </c>
      <c r="T15" s="78">
        <f t="shared" si="1"/>
        <v>0.391304347826087</v>
      </c>
      <c r="U15" s="78">
        <f t="shared" si="5"/>
        <v>0.38666666666666666</v>
      </c>
      <c r="V15" s="97">
        <f t="shared" si="3"/>
        <v>0.7779710144927536</v>
      </c>
      <c r="W15" s="102">
        <v>41</v>
      </c>
      <c r="X15" s="17">
        <v>13</v>
      </c>
      <c r="Y15" s="29">
        <f t="shared" si="4"/>
        <v>0.3170731707317073</v>
      </c>
    </row>
    <row r="16" spans="2:25" ht="13.5">
      <c r="B16" s="102">
        <v>14</v>
      </c>
      <c r="C16" s="46" t="s">
        <v>24</v>
      </c>
      <c r="D16" s="128">
        <v>22</v>
      </c>
      <c r="E16" s="96">
        <v>38</v>
      </c>
      <c r="F16" s="96">
        <v>34</v>
      </c>
      <c r="G16" s="96">
        <v>10</v>
      </c>
      <c r="H16" s="96">
        <v>7</v>
      </c>
      <c r="I16" s="96">
        <v>11</v>
      </c>
      <c r="J16" s="96">
        <v>4</v>
      </c>
      <c r="K16" s="96">
        <v>5</v>
      </c>
      <c r="L16" s="96">
        <v>10</v>
      </c>
      <c r="M16" s="96">
        <v>31</v>
      </c>
      <c r="N16" s="96">
        <v>0</v>
      </c>
      <c r="O16" s="78">
        <f t="shared" si="2"/>
        <v>0.29411764705882354</v>
      </c>
      <c r="P16" s="96">
        <v>0</v>
      </c>
      <c r="Q16" s="96">
        <v>0</v>
      </c>
      <c r="R16" s="96">
        <v>3</v>
      </c>
      <c r="S16" s="96">
        <f t="shared" si="0"/>
        <v>13</v>
      </c>
      <c r="T16" s="78">
        <f t="shared" si="1"/>
        <v>0.38235294117647056</v>
      </c>
      <c r="U16" s="78">
        <f t="shared" si="5"/>
        <v>0.3684210526315789</v>
      </c>
      <c r="V16" s="97">
        <f t="shared" si="3"/>
        <v>0.7507739938080495</v>
      </c>
      <c r="W16" s="102">
        <v>17</v>
      </c>
      <c r="X16" s="17">
        <v>5</v>
      </c>
      <c r="Y16" s="29">
        <f t="shared" si="4"/>
        <v>0.29411764705882354</v>
      </c>
    </row>
    <row r="17" spans="2:25" ht="13.5">
      <c r="B17" s="102">
        <v>15</v>
      </c>
      <c r="C17" s="46" t="s">
        <v>25</v>
      </c>
      <c r="D17" s="128">
        <v>28</v>
      </c>
      <c r="E17" s="96">
        <v>82</v>
      </c>
      <c r="F17" s="96">
        <v>74</v>
      </c>
      <c r="G17" s="96">
        <v>28</v>
      </c>
      <c r="H17" s="96">
        <v>16</v>
      </c>
      <c r="I17" s="96">
        <v>25</v>
      </c>
      <c r="J17" s="96">
        <v>8</v>
      </c>
      <c r="K17" s="96">
        <v>8</v>
      </c>
      <c r="L17" s="96">
        <v>41</v>
      </c>
      <c r="M17" s="96">
        <v>0</v>
      </c>
      <c r="N17" s="96">
        <v>0</v>
      </c>
      <c r="O17" s="78">
        <f t="shared" si="2"/>
        <v>0.3783783783783784</v>
      </c>
      <c r="P17" s="96">
        <v>0</v>
      </c>
      <c r="Q17" s="96">
        <v>0</v>
      </c>
      <c r="R17" s="96">
        <v>7</v>
      </c>
      <c r="S17" s="96">
        <f t="shared" si="0"/>
        <v>35</v>
      </c>
      <c r="T17" s="78">
        <f t="shared" si="1"/>
        <v>0.47297297297297297</v>
      </c>
      <c r="U17" s="78">
        <f t="shared" si="5"/>
        <v>0.43902439024390244</v>
      </c>
      <c r="V17" s="97">
        <f t="shared" si="3"/>
        <v>0.9119973632168754</v>
      </c>
      <c r="W17" s="102">
        <v>29</v>
      </c>
      <c r="X17" s="17">
        <v>9</v>
      </c>
      <c r="Y17" s="29">
        <f t="shared" si="4"/>
        <v>0.3103448275862069</v>
      </c>
    </row>
    <row r="18" spans="2:25" ht="13.5">
      <c r="B18" s="102">
        <v>16</v>
      </c>
      <c r="C18" s="46" t="s">
        <v>26</v>
      </c>
      <c r="D18" s="128">
        <v>29</v>
      </c>
      <c r="E18" s="96">
        <v>75</v>
      </c>
      <c r="F18" s="96">
        <v>62</v>
      </c>
      <c r="G18" s="96">
        <v>22</v>
      </c>
      <c r="H18" s="96">
        <v>24</v>
      </c>
      <c r="I18" s="96">
        <v>32</v>
      </c>
      <c r="J18" s="96">
        <v>11</v>
      </c>
      <c r="K18" s="96">
        <v>9</v>
      </c>
      <c r="L18" s="96">
        <v>26</v>
      </c>
      <c r="M18" s="96">
        <v>13</v>
      </c>
      <c r="N18" s="96">
        <v>0</v>
      </c>
      <c r="O18" s="78">
        <f t="shared" si="2"/>
        <v>0.3548387096774194</v>
      </c>
      <c r="P18" s="96">
        <v>3</v>
      </c>
      <c r="Q18" s="96">
        <v>4</v>
      </c>
      <c r="R18" s="96">
        <v>7</v>
      </c>
      <c r="S18" s="96">
        <f t="shared" si="0"/>
        <v>46</v>
      </c>
      <c r="T18" s="78">
        <f t="shared" si="1"/>
        <v>0.7419354838709677</v>
      </c>
      <c r="U18" s="78">
        <f t="shared" si="5"/>
        <v>0.4520547945205479</v>
      </c>
      <c r="V18" s="97">
        <f t="shared" si="3"/>
        <v>1.1939902783915157</v>
      </c>
      <c r="W18" s="102">
        <v>37</v>
      </c>
      <c r="X18" s="17">
        <v>13</v>
      </c>
      <c r="Y18" s="29">
        <f t="shared" si="4"/>
        <v>0.35135135135135137</v>
      </c>
    </row>
    <row r="19" spans="2:25" ht="13.5">
      <c r="B19" s="102">
        <v>17</v>
      </c>
      <c r="C19" s="46" t="s">
        <v>27</v>
      </c>
      <c r="D19" s="128">
        <v>25</v>
      </c>
      <c r="E19" s="96">
        <v>48</v>
      </c>
      <c r="F19" s="96">
        <v>38</v>
      </c>
      <c r="G19" s="96">
        <v>11</v>
      </c>
      <c r="H19" s="96">
        <v>11</v>
      </c>
      <c r="I19" s="96">
        <v>14</v>
      </c>
      <c r="J19" s="96">
        <v>10</v>
      </c>
      <c r="K19" s="96">
        <v>5</v>
      </c>
      <c r="L19" s="96">
        <v>14</v>
      </c>
      <c r="M19" s="96">
        <v>3</v>
      </c>
      <c r="N19" s="96">
        <v>0</v>
      </c>
      <c r="O19" s="78">
        <f t="shared" si="2"/>
        <v>0.2894736842105263</v>
      </c>
      <c r="P19" s="96">
        <v>0</v>
      </c>
      <c r="Q19" s="96">
        <v>1</v>
      </c>
      <c r="R19" s="96">
        <v>3</v>
      </c>
      <c r="S19" s="96">
        <f t="shared" si="0"/>
        <v>16</v>
      </c>
      <c r="T19" s="78">
        <f t="shared" si="1"/>
        <v>0.42105263157894735</v>
      </c>
      <c r="U19" s="78">
        <f t="shared" si="5"/>
        <v>0.4375</v>
      </c>
      <c r="V19" s="97">
        <f t="shared" si="3"/>
        <v>0.8585526315789473</v>
      </c>
      <c r="W19" s="102">
        <v>20</v>
      </c>
      <c r="X19" s="17">
        <v>8</v>
      </c>
      <c r="Y19" s="29">
        <f t="shared" si="4"/>
        <v>0.4</v>
      </c>
    </row>
    <row r="20" spans="2:25" ht="13.5">
      <c r="B20" s="112">
        <v>18</v>
      </c>
      <c r="C20" s="46" t="s">
        <v>72</v>
      </c>
      <c r="D20" s="128">
        <v>14</v>
      </c>
      <c r="E20" s="120">
        <v>17</v>
      </c>
      <c r="F20" s="120">
        <v>14</v>
      </c>
      <c r="G20" s="120">
        <v>8</v>
      </c>
      <c r="H20" s="120">
        <v>9</v>
      </c>
      <c r="I20" s="120">
        <v>8</v>
      </c>
      <c r="J20" s="120">
        <v>3</v>
      </c>
      <c r="K20" s="120">
        <v>2</v>
      </c>
      <c r="L20" s="120">
        <v>6</v>
      </c>
      <c r="M20" s="120">
        <v>6</v>
      </c>
      <c r="N20" s="120">
        <v>0</v>
      </c>
      <c r="O20" s="121">
        <f t="shared" si="2"/>
        <v>0.5714285714285714</v>
      </c>
      <c r="P20" s="120">
        <v>1</v>
      </c>
      <c r="Q20" s="120">
        <v>0</v>
      </c>
      <c r="R20" s="120">
        <v>2</v>
      </c>
      <c r="S20" s="120">
        <f t="shared" si="0"/>
        <v>13</v>
      </c>
      <c r="T20" s="121">
        <f t="shared" si="1"/>
        <v>0.9285714285714286</v>
      </c>
      <c r="U20" s="121">
        <f t="shared" si="5"/>
        <v>0.6470588235294118</v>
      </c>
      <c r="V20" s="122">
        <f t="shared" si="3"/>
        <v>1.5756302521008405</v>
      </c>
      <c r="W20" s="102">
        <v>10</v>
      </c>
      <c r="X20" s="17">
        <v>7</v>
      </c>
      <c r="Y20" s="29">
        <f t="shared" si="4"/>
        <v>0.7</v>
      </c>
    </row>
    <row r="21" spans="2:25" ht="13.5">
      <c r="B21" s="102">
        <v>19</v>
      </c>
      <c r="C21" s="46" t="s">
        <v>28</v>
      </c>
      <c r="D21" s="128">
        <v>29</v>
      </c>
      <c r="E21" s="96">
        <v>65</v>
      </c>
      <c r="F21" s="96">
        <v>57</v>
      </c>
      <c r="G21" s="96">
        <v>17</v>
      </c>
      <c r="H21" s="96">
        <v>18</v>
      </c>
      <c r="I21" s="96">
        <v>19</v>
      </c>
      <c r="J21" s="96">
        <v>8</v>
      </c>
      <c r="K21" s="96">
        <v>16</v>
      </c>
      <c r="L21" s="96">
        <v>19</v>
      </c>
      <c r="M21" s="96">
        <v>8</v>
      </c>
      <c r="N21" s="96">
        <v>0</v>
      </c>
      <c r="O21" s="78">
        <f t="shared" si="2"/>
        <v>0.2982456140350877</v>
      </c>
      <c r="P21" s="96">
        <v>3</v>
      </c>
      <c r="Q21" s="96">
        <v>0</v>
      </c>
      <c r="R21" s="96">
        <v>5</v>
      </c>
      <c r="S21" s="96">
        <f t="shared" si="0"/>
        <v>31</v>
      </c>
      <c r="T21" s="78">
        <f t="shared" si="1"/>
        <v>0.543859649122807</v>
      </c>
      <c r="U21" s="78">
        <f t="shared" si="5"/>
        <v>0.38461538461538464</v>
      </c>
      <c r="V21" s="97">
        <f t="shared" si="3"/>
        <v>0.9284750337381917</v>
      </c>
      <c r="W21" s="102">
        <v>23</v>
      </c>
      <c r="X21" s="17">
        <v>7</v>
      </c>
      <c r="Y21" s="29">
        <f t="shared" si="4"/>
        <v>0.30434782608695654</v>
      </c>
    </row>
    <row r="22" spans="2:25" ht="13.5">
      <c r="B22" s="102">
        <v>20</v>
      </c>
      <c r="C22" s="46" t="s">
        <v>30</v>
      </c>
      <c r="D22" s="128">
        <v>19</v>
      </c>
      <c r="E22" s="96">
        <v>39</v>
      </c>
      <c r="F22" s="96">
        <v>30</v>
      </c>
      <c r="G22" s="96">
        <v>5</v>
      </c>
      <c r="H22" s="96">
        <v>9</v>
      </c>
      <c r="I22" s="96">
        <v>10</v>
      </c>
      <c r="J22" s="96">
        <v>9</v>
      </c>
      <c r="K22" s="96">
        <v>16</v>
      </c>
      <c r="L22" s="96">
        <v>10</v>
      </c>
      <c r="M22" s="96">
        <v>11</v>
      </c>
      <c r="N22" s="96">
        <v>0</v>
      </c>
      <c r="O22" s="78">
        <f t="shared" si="2"/>
        <v>0.16666666666666666</v>
      </c>
      <c r="P22" s="96">
        <v>0</v>
      </c>
      <c r="Q22" s="96">
        <v>1</v>
      </c>
      <c r="R22" s="96">
        <v>3</v>
      </c>
      <c r="S22" s="96">
        <f t="shared" si="0"/>
        <v>10</v>
      </c>
      <c r="T22" s="78">
        <f t="shared" si="1"/>
        <v>0.3333333333333333</v>
      </c>
      <c r="U22" s="78">
        <f t="shared" si="5"/>
        <v>0.358974358974359</v>
      </c>
      <c r="V22" s="97">
        <f t="shared" si="3"/>
        <v>0.6923076923076923</v>
      </c>
      <c r="W22" s="102">
        <v>22</v>
      </c>
      <c r="X22" s="17">
        <v>5</v>
      </c>
      <c r="Y22" s="29">
        <f t="shared" si="4"/>
        <v>0.22727272727272727</v>
      </c>
    </row>
    <row r="23" spans="2:25" ht="13.5">
      <c r="B23" s="102">
        <v>21</v>
      </c>
      <c r="C23" s="46" t="s">
        <v>31</v>
      </c>
      <c r="D23" s="128">
        <v>17</v>
      </c>
      <c r="E23" s="96">
        <v>22</v>
      </c>
      <c r="F23" s="96">
        <v>20</v>
      </c>
      <c r="G23" s="96">
        <v>5</v>
      </c>
      <c r="H23" s="96">
        <v>8</v>
      </c>
      <c r="I23" s="96">
        <v>7</v>
      </c>
      <c r="J23" s="96">
        <v>2</v>
      </c>
      <c r="K23" s="96">
        <v>7</v>
      </c>
      <c r="L23" s="96">
        <v>6</v>
      </c>
      <c r="M23" s="96">
        <v>3</v>
      </c>
      <c r="N23" s="96">
        <v>0</v>
      </c>
      <c r="O23" s="78">
        <f t="shared" si="2"/>
        <v>0.25</v>
      </c>
      <c r="P23" s="96">
        <v>0</v>
      </c>
      <c r="Q23" s="96">
        <v>1</v>
      </c>
      <c r="R23" s="96">
        <v>2</v>
      </c>
      <c r="S23" s="96">
        <f t="shared" si="0"/>
        <v>9</v>
      </c>
      <c r="T23" s="78">
        <f t="shared" si="1"/>
        <v>0.45</v>
      </c>
      <c r="U23" s="78">
        <f t="shared" si="5"/>
        <v>0.3181818181818182</v>
      </c>
      <c r="V23" s="97">
        <f t="shared" si="3"/>
        <v>0.7681818181818182</v>
      </c>
      <c r="W23" s="102">
        <v>9</v>
      </c>
      <c r="X23" s="17">
        <v>3</v>
      </c>
      <c r="Y23" s="29">
        <f t="shared" si="4"/>
        <v>0.3333333333333333</v>
      </c>
    </row>
    <row r="24" spans="2:25" ht="13.5">
      <c r="B24" s="102">
        <v>22</v>
      </c>
      <c r="C24" s="46" t="s">
        <v>32</v>
      </c>
      <c r="D24" s="128">
        <v>18</v>
      </c>
      <c r="E24" s="96">
        <v>46</v>
      </c>
      <c r="F24" s="96">
        <v>36</v>
      </c>
      <c r="G24" s="96">
        <v>16</v>
      </c>
      <c r="H24" s="96">
        <v>9</v>
      </c>
      <c r="I24" s="96">
        <v>17</v>
      </c>
      <c r="J24" s="96">
        <v>10</v>
      </c>
      <c r="K24" s="96">
        <v>5</v>
      </c>
      <c r="L24" s="96">
        <v>29</v>
      </c>
      <c r="M24" s="96">
        <v>17</v>
      </c>
      <c r="N24" s="96">
        <v>0</v>
      </c>
      <c r="O24" s="78">
        <f t="shared" si="2"/>
        <v>0.4444444444444444</v>
      </c>
      <c r="P24" s="96">
        <v>0</v>
      </c>
      <c r="Q24" s="96">
        <v>0</v>
      </c>
      <c r="R24" s="96">
        <v>1</v>
      </c>
      <c r="S24" s="96">
        <f t="shared" si="0"/>
        <v>17</v>
      </c>
      <c r="T24" s="78">
        <f t="shared" si="1"/>
        <v>0.4722222222222222</v>
      </c>
      <c r="U24" s="78">
        <f t="shared" si="5"/>
        <v>0.5652173913043478</v>
      </c>
      <c r="V24" s="97">
        <f t="shared" si="3"/>
        <v>1.03743961352657</v>
      </c>
      <c r="W24" s="102">
        <v>15</v>
      </c>
      <c r="X24" s="17">
        <v>9</v>
      </c>
      <c r="Y24" s="29">
        <f t="shared" si="4"/>
        <v>0.6</v>
      </c>
    </row>
    <row r="25" spans="2:25" ht="13.5">
      <c r="B25" s="102">
        <v>23</v>
      </c>
      <c r="C25" s="46" t="s">
        <v>33</v>
      </c>
      <c r="D25" s="128">
        <v>11</v>
      </c>
      <c r="E25" s="96">
        <v>12</v>
      </c>
      <c r="F25" s="96">
        <v>9</v>
      </c>
      <c r="G25" s="96">
        <v>0</v>
      </c>
      <c r="H25" s="96">
        <v>1</v>
      </c>
      <c r="I25" s="96">
        <v>3</v>
      </c>
      <c r="J25" s="96">
        <v>3</v>
      </c>
      <c r="K25" s="96">
        <v>4</v>
      </c>
      <c r="L25" s="96">
        <v>3</v>
      </c>
      <c r="M25" s="96">
        <v>3</v>
      </c>
      <c r="N25" s="96">
        <v>0</v>
      </c>
      <c r="O25" s="78">
        <f t="shared" si="2"/>
        <v>0</v>
      </c>
      <c r="P25" s="96">
        <v>0</v>
      </c>
      <c r="Q25" s="96">
        <v>0</v>
      </c>
      <c r="R25" s="96">
        <v>0</v>
      </c>
      <c r="S25" s="96">
        <f t="shared" si="0"/>
        <v>0</v>
      </c>
      <c r="T25" s="78">
        <f t="shared" si="1"/>
        <v>0</v>
      </c>
      <c r="U25" s="78">
        <f t="shared" si="5"/>
        <v>0.25</v>
      </c>
      <c r="V25" s="97">
        <f t="shared" si="3"/>
        <v>0.25</v>
      </c>
      <c r="W25" s="102">
        <v>5</v>
      </c>
      <c r="X25" s="17">
        <v>0</v>
      </c>
      <c r="Y25" s="29">
        <f t="shared" si="4"/>
        <v>0</v>
      </c>
    </row>
    <row r="26" spans="2:25" ht="13.5">
      <c r="B26" s="102">
        <v>24</v>
      </c>
      <c r="C26" s="46" t="s">
        <v>34</v>
      </c>
      <c r="D26" s="128">
        <v>21</v>
      </c>
      <c r="E26" s="96">
        <v>41</v>
      </c>
      <c r="F26" s="96">
        <v>37</v>
      </c>
      <c r="G26" s="96">
        <v>16</v>
      </c>
      <c r="H26" s="96">
        <v>16</v>
      </c>
      <c r="I26" s="96">
        <v>16</v>
      </c>
      <c r="J26" s="96">
        <v>4</v>
      </c>
      <c r="K26" s="96">
        <v>6</v>
      </c>
      <c r="L26" s="96">
        <v>18</v>
      </c>
      <c r="M26" s="96">
        <v>15</v>
      </c>
      <c r="N26" s="96">
        <v>0</v>
      </c>
      <c r="O26" s="78">
        <f t="shared" si="2"/>
        <v>0.43243243243243246</v>
      </c>
      <c r="P26" s="96">
        <v>1</v>
      </c>
      <c r="Q26" s="96">
        <v>0</v>
      </c>
      <c r="R26" s="96">
        <v>3</v>
      </c>
      <c r="S26" s="96">
        <f t="shared" si="0"/>
        <v>22</v>
      </c>
      <c r="T26" s="78">
        <f t="shared" si="1"/>
        <v>0.5945945945945946</v>
      </c>
      <c r="U26" s="78">
        <f t="shared" si="5"/>
        <v>0.4878048780487805</v>
      </c>
      <c r="V26" s="97">
        <f t="shared" si="3"/>
        <v>1.0823994726433752</v>
      </c>
      <c r="W26" s="102">
        <v>23</v>
      </c>
      <c r="X26" s="17">
        <v>9</v>
      </c>
      <c r="Y26" s="29">
        <f t="shared" si="4"/>
        <v>0.391304347826087</v>
      </c>
    </row>
    <row r="27" spans="2:25" ht="14.25" thickBot="1">
      <c r="B27" s="114">
        <v>25</v>
      </c>
      <c r="C27" s="115" t="s">
        <v>29</v>
      </c>
      <c r="D27" s="129">
        <v>11</v>
      </c>
      <c r="E27" s="108">
        <v>13</v>
      </c>
      <c r="F27" s="108">
        <v>12</v>
      </c>
      <c r="G27" s="108">
        <v>5</v>
      </c>
      <c r="H27" s="108">
        <v>2</v>
      </c>
      <c r="I27" s="108">
        <v>5</v>
      </c>
      <c r="J27" s="108">
        <v>1</v>
      </c>
      <c r="K27" s="108">
        <v>4</v>
      </c>
      <c r="L27" s="108">
        <v>3</v>
      </c>
      <c r="M27" s="108">
        <v>23</v>
      </c>
      <c r="N27" s="108">
        <v>0</v>
      </c>
      <c r="O27" s="81">
        <f t="shared" si="2"/>
        <v>0.4166666666666667</v>
      </c>
      <c r="P27" s="108">
        <v>0</v>
      </c>
      <c r="Q27" s="108">
        <v>0</v>
      </c>
      <c r="R27" s="108">
        <v>2</v>
      </c>
      <c r="S27" s="108">
        <f t="shared" si="0"/>
        <v>7</v>
      </c>
      <c r="T27" s="81">
        <f t="shared" si="1"/>
        <v>0.5833333333333334</v>
      </c>
      <c r="U27" s="81">
        <f t="shared" si="5"/>
        <v>0.46153846153846156</v>
      </c>
      <c r="V27" s="119">
        <f t="shared" si="3"/>
        <v>1.044871794871795</v>
      </c>
      <c r="W27" s="114">
        <v>5</v>
      </c>
      <c r="X27" s="20">
        <v>2</v>
      </c>
      <c r="Y27" s="61">
        <f t="shared" si="4"/>
        <v>0.4</v>
      </c>
    </row>
    <row r="28" spans="2:23" ht="13.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2:23" ht="14.25" thickBot="1">
      <c r="B29" s="101" t="s">
        <v>76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2:23" ht="13.5">
      <c r="B30" s="100" t="s">
        <v>14</v>
      </c>
      <c r="C30" s="27" t="s">
        <v>35</v>
      </c>
      <c r="D30" s="27" t="s">
        <v>55</v>
      </c>
      <c r="E30" s="27" t="s">
        <v>48</v>
      </c>
      <c r="F30" s="27" t="s">
        <v>49</v>
      </c>
      <c r="G30" s="27" t="s">
        <v>5</v>
      </c>
      <c r="H30" s="27" t="s">
        <v>7</v>
      </c>
      <c r="I30" s="27" t="s">
        <v>9</v>
      </c>
      <c r="J30" s="27" t="s">
        <v>13</v>
      </c>
      <c r="K30" s="27" t="s">
        <v>46</v>
      </c>
      <c r="L30" s="27" t="s">
        <v>47</v>
      </c>
      <c r="M30" s="27" t="s">
        <v>52</v>
      </c>
      <c r="N30" s="27"/>
      <c r="O30" s="27" t="s">
        <v>50</v>
      </c>
      <c r="P30" s="27" t="s">
        <v>53</v>
      </c>
      <c r="Q30" s="27" t="s">
        <v>54</v>
      </c>
      <c r="R30" s="28" t="s">
        <v>73</v>
      </c>
      <c r="S30" s="31"/>
      <c r="T30" s="31"/>
      <c r="U30" s="101"/>
      <c r="V30" s="101"/>
      <c r="W30" s="101"/>
    </row>
    <row r="31" spans="2:23" ht="13.5">
      <c r="B31" s="112">
        <v>1</v>
      </c>
      <c r="C31" s="46" t="s">
        <v>15</v>
      </c>
      <c r="D31" s="64">
        <v>4</v>
      </c>
      <c r="E31" s="64">
        <v>7.66</v>
      </c>
      <c r="F31" s="64">
        <v>258</v>
      </c>
      <c r="G31" s="64">
        <v>70</v>
      </c>
      <c r="H31" s="64">
        <v>22</v>
      </c>
      <c r="I31" s="64">
        <v>18</v>
      </c>
      <c r="J31" s="64">
        <v>10</v>
      </c>
      <c r="K31" s="64">
        <v>44</v>
      </c>
      <c r="L31" s="64">
        <v>21</v>
      </c>
      <c r="M31" s="64">
        <v>4</v>
      </c>
      <c r="N31" s="64"/>
      <c r="O31" s="94">
        <f>L31/E31*7</f>
        <v>19.19060052219321</v>
      </c>
      <c r="P31" s="64">
        <v>0</v>
      </c>
      <c r="Q31" s="64">
        <v>2</v>
      </c>
      <c r="R31" s="113">
        <v>0</v>
      </c>
      <c r="S31" s="109"/>
      <c r="T31" s="31"/>
      <c r="U31" s="101"/>
      <c r="V31" s="101"/>
      <c r="W31" s="101"/>
    </row>
    <row r="32" spans="2:23" ht="13.5">
      <c r="B32" s="102">
        <v>6</v>
      </c>
      <c r="C32" s="46" t="s">
        <v>18</v>
      </c>
      <c r="D32" s="96">
        <v>19</v>
      </c>
      <c r="E32" s="96">
        <v>53</v>
      </c>
      <c r="F32" s="96">
        <v>1089</v>
      </c>
      <c r="G32" s="96">
        <v>293</v>
      </c>
      <c r="H32" s="96">
        <v>62</v>
      </c>
      <c r="I32" s="96">
        <v>49</v>
      </c>
      <c r="J32" s="96">
        <v>51</v>
      </c>
      <c r="K32" s="96">
        <v>93</v>
      </c>
      <c r="L32" s="96">
        <v>40</v>
      </c>
      <c r="M32" s="99">
        <v>8</v>
      </c>
      <c r="N32" s="99"/>
      <c r="O32" s="94">
        <f aca="true" t="shared" si="6" ref="O32:O39">L32/E32*7</f>
        <v>5.283018867924529</v>
      </c>
      <c r="P32" s="99">
        <v>8</v>
      </c>
      <c r="Q32" s="99">
        <v>6</v>
      </c>
      <c r="R32" s="104">
        <v>0</v>
      </c>
      <c r="S32" s="110"/>
      <c r="T32" s="105"/>
      <c r="U32" s="101"/>
      <c r="V32" s="101"/>
      <c r="W32" s="101"/>
    </row>
    <row r="33" spans="2:23" ht="13.5">
      <c r="B33" s="102">
        <v>10</v>
      </c>
      <c r="C33" s="46" t="s">
        <v>20</v>
      </c>
      <c r="D33" s="96">
        <v>4</v>
      </c>
      <c r="E33" s="96">
        <v>11</v>
      </c>
      <c r="F33" s="96">
        <v>224</v>
      </c>
      <c r="G33" s="96">
        <v>55</v>
      </c>
      <c r="H33" s="96">
        <v>7</v>
      </c>
      <c r="I33" s="96">
        <v>17</v>
      </c>
      <c r="J33" s="96">
        <v>11</v>
      </c>
      <c r="K33" s="96">
        <v>10</v>
      </c>
      <c r="L33" s="96">
        <v>7</v>
      </c>
      <c r="M33" s="99">
        <v>0</v>
      </c>
      <c r="N33" s="99"/>
      <c r="O33" s="94">
        <f t="shared" si="6"/>
        <v>4.454545454545454</v>
      </c>
      <c r="P33" s="99">
        <v>3</v>
      </c>
      <c r="Q33" s="99">
        <v>0</v>
      </c>
      <c r="R33" s="104">
        <v>1</v>
      </c>
      <c r="S33" s="110"/>
      <c r="T33" s="105"/>
      <c r="U33" s="101"/>
      <c r="V33" s="101"/>
      <c r="W33" s="101"/>
    </row>
    <row r="34" spans="2:23" ht="13.5">
      <c r="B34" s="102">
        <v>13</v>
      </c>
      <c r="C34" s="46" t="s">
        <v>23</v>
      </c>
      <c r="D34" s="96">
        <v>4</v>
      </c>
      <c r="E34" s="96">
        <v>7</v>
      </c>
      <c r="F34" s="96">
        <v>124</v>
      </c>
      <c r="G34" s="96">
        <v>37</v>
      </c>
      <c r="H34" s="96">
        <v>10</v>
      </c>
      <c r="I34" s="96">
        <v>6</v>
      </c>
      <c r="J34" s="96">
        <v>4</v>
      </c>
      <c r="K34" s="96">
        <v>10</v>
      </c>
      <c r="L34" s="96">
        <v>9</v>
      </c>
      <c r="M34" s="99">
        <v>1</v>
      </c>
      <c r="N34" s="99"/>
      <c r="O34" s="94">
        <f t="shared" si="6"/>
        <v>9</v>
      </c>
      <c r="P34" s="99">
        <v>2</v>
      </c>
      <c r="Q34" s="99">
        <v>0</v>
      </c>
      <c r="R34" s="104">
        <v>1</v>
      </c>
      <c r="S34" s="110"/>
      <c r="T34" s="105"/>
      <c r="U34" s="101"/>
      <c r="V34" s="101"/>
      <c r="W34" s="101"/>
    </row>
    <row r="35" spans="2:23" ht="13.5">
      <c r="B35" s="102">
        <v>16</v>
      </c>
      <c r="C35" s="46" t="s">
        <v>26</v>
      </c>
      <c r="D35" s="96">
        <v>19</v>
      </c>
      <c r="E35" s="96">
        <v>73</v>
      </c>
      <c r="F35" s="96">
        <v>1253</v>
      </c>
      <c r="G35" s="96">
        <v>325</v>
      </c>
      <c r="H35" s="96">
        <v>46</v>
      </c>
      <c r="I35" s="96">
        <v>58</v>
      </c>
      <c r="J35" s="96">
        <v>73</v>
      </c>
      <c r="K35" s="96">
        <v>44</v>
      </c>
      <c r="L35" s="96">
        <v>28</v>
      </c>
      <c r="M35" s="99">
        <v>9</v>
      </c>
      <c r="N35" s="99"/>
      <c r="O35" s="94">
        <f t="shared" si="6"/>
        <v>2.684931506849315</v>
      </c>
      <c r="P35" s="99">
        <v>12</v>
      </c>
      <c r="Q35" s="99">
        <v>5</v>
      </c>
      <c r="R35" s="104">
        <v>1</v>
      </c>
      <c r="S35" s="110"/>
      <c r="T35" s="105"/>
      <c r="U35" s="101"/>
      <c r="V35" s="101"/>
      <c r="W35" s="101"/>
    </row>
    <row r="36" spans="2:23" ht="13.5">
      <c r="B36" s="102">
        <v>17</v>
      </c>
      <c r="C36" s="46" t="s">
        <v>27</v>
      </c>
      <c r="D36" s="96">
        <v>3</v>
      </c>
      <c r="E36" s="96">
        <v>8.34</v>
      </c>
      <c r="F36" s="96">
        <v>226</v>
      </c>
      <c r="G36" s="96">
        <v>56</v>
      </c>
      <c r="H36" s="96">
        <v>10</v>
      </c>
      <c r="I36" s="96">
        <v>14</v>
      </c>
      <c r="J36" s="96">
        <v>13</v>
      </c>
      <c r="K36" s="96">
        <v>29</v>
      </c>
      <c r="L36" s="96">
        <v>11</v>
      </c>
      <c r="M36" s="99">
        <v>0</v>
      </c>
      <c r="N36" s="99"/>
      <c r="O36" s="94">
        <f t="shared" si="6"/>
        <v>9.232613908872901</v>
      </c>
      <c r="P36" s="99">
        <v>1</v>
      </c>
      <c r="Q36" s="99">
        <v>2</v>
      </c>
      <c r="R36" s="104">
        <v>0</v>
      </c>
      <c r="S36" s="110"/>
      <c r="T36" s="105"/>
      <c r="U36" s="101"/>
      <c r="V36" s="101"/>
      <c r="W36" s="101"/>
    </row>
    <row r="37" spans="2:23" ht="13.5">
      <c r="B37" s="102">
        <v>18</v>
      </c>
      <c r="C37" s="46" t="s">
        <v>72</v>
      </c>
      <c r="D37" s="96">
        <v>1</v>
      </c>
      <c r="E37" s="96">
        <v>3</v>
      </c>
      <c r="F37" s="96">
        <v>78</v>
      </c>
      <c r="G37" s="96">
        <v>20</v>
      </c>
      <c r="H37" s="96">
        <v>7</v>
      </c>
      <c r="I37" s="96">
        <v>4</v>
      </c>
      <c r="J37" s="96">
        <v>2</v>
      </c>
      <c r="K37" s="96">
        <v>11</v>
      </c>
      <c r="L37" s="96">
        <v>6</v>
      </c>
      <c r="M37" s="96">
        <v>0</v>
      </c>
      <c r="N37" s="96"/>
      <c r="O37" s="94">
        <f t="shared" si="6"/>
        <v>14</v>
      </c>
      <c r="P37" s="106">
        <v>0</v>
      </c>
      <c r="Q37" s="106">
        <v>1</v>
      </c>
      <c r="R37" s="107">
        <v>0</v>
      </c>
      <c r="S37" s="111"/>
      <c r="T37" s="105"/>
      <c r="U37" s="101"/>
      <c r="V37" s="101"/>
      <c r="W37" s="101"/>
    </row>
    <row r="38" spans="2:23" ht="13.5">
      <c r="B38" s="102">
        <v>22</v>
      </c>
      <c r="C38" s="46" t="s">
        <v>74</v>
      </c>
      <c r="D38" s="96">
        <v>1</v>
      </c>
      <c r="E38" s="96">
        <v>1</v>
      </c>
      <c r="F38" s="96">
        <v>33</v>
      </c>
      <c r="G38" s="96">
        <v>7</v>
      </c>
      <c r="H38" s="96">
        <v>0</v>
      </c>
      <c r="I38" s="96">
        <v>2</v>
      </c>
      <c r="J38" s="96">
        <v>1</v>
      </c>
      <c r="K38" s="96">
        <v>3</v>
      </c>
      <c r="L38" s="96">
        <v>0</v>
      </c>
      <c r="M38" s="96">
        <v>0</v>
      </c>
      <c r="N38" s="96"/>
      <c r="O38" s="94">
        <f t="shared" si="6"/>
        <v>0</v>
      </c>
      <c r="P38" s="106">
        <v>0</v>
      </c>
      <c r="Q38" s="106">
        <v>0</v>
      </c>
      <c r="R38" s="107">
        <v>0</v>
      </c>
      <c r="S38" s="111"/>
      <c r="T38" s="105"/>
      <c r="U38" s="101"/>
      <c r="V38" s="101"/>
      <c r="W38" s="101"/>
    </row>
    <row r="39" spans="2:23" ht="14.25" thickBot="1">
      <c r="B39" s="114">
        <v>24</v>
      </c>
      <c r="C39" s="115" t="s">
        <v>34</v>
      </c>
      <c r="D39" s="108">
        <v>4</v>
      </c>
      <c r="E39" s="108">
        <v>6</v>
      </c>
      <c r="F39" s="108">
        <v>198</v>
      </c>
      <c r="G39" s="108">
        <v>51</v>
      </c>
      <c r="H39" s="108">
        <v>15</v>
      </c>
      <c r="I39" s="108">
        <v>18</v>
      </c>
      <c r="J39" s="108">
        <v>6</v>
      </c>
      <c r="K39" s="108">
        <v>32</v>
      </c>
      <c r="L39" s="108">
        <v>16</v>
      </c>
      <c r="M39" s="108">
        <v>1</v>
      </c>
      <c r="N39" s="108"/>
      <c r="O39" s="116">
        <f t="shared" si="6"/>
        <v>18.666666666666664</v>
      </c>
      <c r="P39" s="117">
        <v>0</v>
      </c>
      <c r="Q39" s="117">
        <v>3</v>
      </c>
      <c r="R39" s="118">
        <v>0</v>
      </c>
      <c r="S39" s="111"/>
      <c r="T39" s="105"/>
      <c r="U39" s="101"/>
      <c r="V39" s="101"/>
      <c r="W39" s="101"/>
    </row>
  </sheetData>
  <sheetProtection/>
  <mergeCells count="1">
    <mergeCell ref="W2:Y2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A55"/>
  <sheetViews>
    <sheetView zoomScale="85" zoomScaleNormal="85" zoomScalePageLayoutView="0" workbookViewId="0" topLeftCell="A1">
      <selection activeCell="R29" sqref="R29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6" max="19" width="5.625" style="0" customWidth="1"/>
    <col min="23" max="24" width="5.625" style="0" customWidth="1"/>
  </cols>
  <sheetData>
    <row r="1" ht="14.25" thickBot="1"/>
    <row r="2" spans="2:27" ht="14.25" thickBot="1">
      <c r="B2" t="s">
        <v>78</v>
      </c>
      <c r="W2" s="241" t="s">
        <v>513</v>
      </c>
      <c r="X2" s="242"/>
      <c r="Y2" s="243"/>
      <c r="Z2" s="101"/>
      <c r="AA2" s="101"/>
    </row>
    <row r="3" spans="2:27" ht="13.5">
      <c r="B3" s="100" t="s">
        <v>14</v>
      </c>
      <c r="C3" s="27" t="s">
        <v>35</v>
      </c>
      <c r="D3" s="27" t="s">
        <v>55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11</v>
      </c>
      <c r="J3" s="27" t="s">
        <v>9</v>
      </c>
      <c r="K3" s="27" t="s">
        <v>13</v>
      </c>
      <c r="L3" s="27" t="s">
        <v>10</v>
      </c>
      <c r="M3" s="27" t="s">
        <v>12</v>
      </c>
      <c r="N3" s="27" t="s">
        <v>63</v>
      </c>
      <c r="O3" s="27" t="s">
        <v>36</v>
      </c>
      <c r="P3" s="27" t="s">
        <v>39</v>
      </c>
      <c r="Q3" s="27" t="s">
        <v>40</v>
      </c>
      <c r="R3" s="27" t="s">
        <v>38</v>
      </c>
      <c r="S3" s="27" t="s">
        <v>41</v>
      </c>
      <c r="T3" s="27" t="s">
        <v>43</v>
      </c>
      <c r="U3" s="27" t="s">
        <v>42</v>
      </c>
      <c r="V3" s="28" t="s">
        <v>68</v>
      </c>
      <c r="W3" s="174" t="s">
        <v>6</v>
      </c>
      <c r="X3" s="27" t="s">
        <v>7</v>
      </c>
      <c r="Y3" s="28" t="s">
        <v>36</v>
      </c>
      <c r="Z3" s="101"/>
      <c r="AA3" s="101"/>
    </row>
    <row r="4" spans="2:27" ht="13.5">
      <c r="B4" s="102">
        <v>1</v>
      </c>
      <c r="C4" s="46" t="s">
        <v>15</v>
      </c>
      <c r="D4" s="64">
        <f>'5年成績'!D4+'4年成績'!D4+'総合成績'!D4</f>
        <v>65</v>
      </c>
      <c r="E4" s="64">
        <f>'5年成績'!E4+'4年成績'!E4+'総合成績'!E4</f>
        <v>120</v>
      </c>
      <c r="F4" s="64">
        <f>'5年成績'!F4+'4年成績'!F4+'総合成績'!F4</f>
        <v>102</v>
      </c>
      <c r="G4" s="64">
        <f>'5年成績'!G4+'4年成績'!G4+'総合成績'!G4</f>
        <v>28</v>
      </c>
      <c r="H4" s="64">
        <f>'5年成績'!H4+'4年成績'!H4+'総合成績'!H4</f>
        <v>21</v>
      </c>
      <c r="I4" s="64">
        <f>'5年成績'!I4+'4年成績'!I4+'総合成績'!I4</f>
        <v>32</v>
      </c>
      <c r="J4" s="64">
        <f>'5年成績'!J4+'4年成績'!J4+'総合成績'!J4</f>
        <v>15</v>
      </c>
      <c r="K4" s="64">
        <f>'5年成績'!K4+'4年成績'!K4+'総合成績'!K4</f>
        <v>21</v>
      </c>
      <c r="L4" s="64">
        <f>'5年成績'!L4+'4年成績'!L4+'総合成績'!L4</f>
        <v>32</v>
      </c>
      <c r="M4" s="64">
        <f>'5年成績'!M4+'4年成績'!M4+'総合成績'!M4</f>
        <v>13</v>
      </c>
      <c r="N4" s="64">
        <f>'5年成績'!N4+'4年成績'!N4+'総合成績'!N4</f>
        <v>3</v>
      </c>
      <c r="O4" s="78">
        <f>G4/F4</f>
        <v>0.27450980392156865</v>
      </c>
      <c r="P4" s="96">
        <f>'5年成績'!P4+'4年成績'!P4+'総合成績'!P4</f>
        <v>0</v>
      </c>
      <c r="Q4" s="96">
        <f>'5年成績'!Q4+'4年成績'!Q4+'総合成績'!Q4</f>
        <v>0</v>
      </c>
      <c r="R4" s="96">
        <f>'5年成績'!R4+'4年成績'!R4+'総合成績'!R4</f>
        <v>3</v>
      </c>
      <c r="S4" s="96">
        <f aca="true" t="shared" si="0" ref="S4:S14">G4+R4+Q4*2+P4*3</f>
        <v>31</v>
      </c>
      <c r="T4" s="78">
        <f>S4/F4</f>
        <v>0.30392156862745096</v>
      </c>
      <c r="U4" s="78">
        <f>(G4+J4)/(F4+J4)</f>
        <v>0.36752136752136755</v>
      </c>
      <c r="V4" s="97">
        <f>T4+U4</f>
        <v>0.6714429361488186</v>
      </c>
      <c r="W4" s="15">
        <f>'5年成績'!W4+'総合成績'!W4+'4年成績'!W4</f>
        <v>60</v>
      </c>
      <c r="X4" s="17">
        <f>'5年成績'!X4+'総合成績'!X4+'4年成績'!X4</f>
        <v>19</v>
      </c>
      <c r="Y4" s="97">
        <f aca="true" t="shared" si="1" ref="Y4:Y22">X4/W4</f>
        <v>0.31666666666666665</v>
      </c>
      <c r="Z4" s="187"/>
      <c r="AA4" s="101"/>
    </row>
    <row r="5" spans="2:27" ht="13.5">
      <c r="B5" s="102">
        <v>2</v>
      </c>
      <c r="C5" s="46" t="s">
        <v>16</v>
      </c>
      <c r="D5" s="64">
        <f>'5年成績'!D5+'4年成績'!D5+'総合成績'!D5</f>
        <v>119</v>
      </c>
      <c r="E5" s="64">
        <f>'5年成績'!E5+'4年成績'!E5+'総合成績'!E5</f>
        <v>273</v>
      </c>
      <c r="F5" s="64">
        <f>'5年成績'!F5+'4年成績'!F5+'総合成績'!F5</f>
        <v>218</v>
      </c>
      <c r="G5" s="64">
        <f>'5年成績'!G5+'4年成績'!G5+'総合成績'!G5</f>
        <v>52</v>
      </c>
      <c r="H5" s="64">
        <f>'5年成績'!H5+'4年成績'!H5+'総合成績'!H5</f>
        <v>39</v>
      </c>
      <c r="I5" s="64">
        <f>'5年成績'!I5+'4年成績'!I5+'総合成績'!I5</f>
        <v>57</v>
      </c>
      <c r="J5" s="64">
        <f>'5年成績'!J5+'4年成績'!J5+'総合成績'!J5</f>
        <v>48</v>
      </c>
      <c r="K5" s="64">
        <f>'5年成績'!K5+'4年成績'!K5+'総合成績'!K5</f>
        <v>22</v>
      </c>
      <c r="L5" s="64">
        <f>'5年成績'!L5+'4年成績'!L5+'総合成績'!L5</f>
        <v>49</v>
      </c>
      <c r="M5" s="64">
        <f>'5年成績'!M5+'4年成績'!M5+'総合成績'!M5</f>
        <v>24</v>
      </c>
      <c r="N5" s="64">
        <f>'5年成績'!N5+'4年成績'!N5+'総合成績'!N5</f>
        <v>7</v>
      </c>
      <c r="O5" s="78">
        <f aca="true" t="shared" si="2" ref="O5:O35">G5/F5</f>
        <v>0.23853211009174313</v>
      </c>
      <c r="P5" s="96">
        <f>'5年成績'!P5+'4年成績'!P5+'総合成績'!P5</f>
        <v>0</v>
      </c>
      <c r="Q5" s="96">
        <f>'5年成績'!Q5+'4年成績'!Q5+'総合成績'!Q5</f>
        <v>0</v>
      </c>
      <c r="R5" s="96">
        <f>'5年成績'!R5+'4年成績'!R5+'総合成績'!R5</f>
        <v>5</v>
      </c>
      <c r="S5" s="96">
        <f t="shared" si="0"/>
        <v>57</v>
      </c>
      <c r="T5" s="78">
        <f aca="true" t="shared" si="3" ref="T5:T29">S5/F5</f>
        <v>0.26146788990825687</v>
      </c>
      <c r="U5" s="78">
        <f>(G5+J5)/(F5+J5)</f>
        <v>0.37593984962406013</v>
      </c>
      <c r="V5" s="97">
        <f aca="true" t="shared" si="4" ref="V5:V28">T5+U5</f>
        <v>0.637407739532317</v>
      </c>
      <c r="W5" s="15">
        <f>'5年成績'!W5+'総合成績'!W5+'4年成績'!W5</f>
        <v>107</v>
      </c>
      <c r="X5" s="17">
        <f>'5年成績'!X5+'総合成績'!X5+'4年成績'!X5</f>
        <v>29</v>
      </c>
      <c r="Y5" s="97">
        <f t="shared" si="1"/>
        <v>0.27102803738317754</v>
      </c>
      <c r="Z5" s="187"/>
      <c r="AA5" s="101"/>
    </row>
    <row r="6" spans="2:27" ht="13.5">
      <c r="B6" s="103">
        <v>3</v>
      </c>
      <c r="C6" s="84" t="s">
        <v>69</v>
      </c>
      <c r="D6" s="85">
        <f>'4年成績'!D6</f>
        <v>7</v>
      </c>
      <c r="E6" s="85">
        <f>'4年成績'!E6</f>
        <v>14</v>
      </c>
      <c r="F6" s="85">
        <f>'4年成績'!F6</f>
        <v>12</v>
      </c>
      <c r="G6" s="85">
        <f>'4年成績'!G6</f>
        <v>6</v>
      </c>
      <c r="H6" s="85">
        <f>'4年成績'!H6</f>
        <v>5</v>
      </c>
      <c r="I6" s="85">
        <f>'4年成績'!I6</f>
        <v>7</v>
      </c>
      <c r="J6" s="85">
        <f>'4年成績'!J6</f>
        <v>2</v>
      </c>
      <c r="K6" s="85">
        <f>'4年成績'!K6</f>
        <v>1</v>
      </c>
      <c r="L6" s="85">
        <f>'4年成績'!L6</f>
        <v>9</v>
      </c>
      <c r="M6" s="85">
        <f>'4年成績'!M6</f>
        <v>4</v>
      </c>
      <c r="N6" s="85">
        <f>'4年成績'!N6</f>
        <v>0</v>
      </c>
      <c r="O6" s="86">
        <f t="shared" si="2"/>
        <v>0.5</v>
      </c>
      <c r="P6" s="85">
        <f>'4年成績'!P6</f>
        <v>0</v>
      </c>
      <c r="Q6" s="85">
        <f>'4年成績'!Q6</f>
        <v>1</v>
      </c>
      <c r="R6" s="85">
        <f>'4年成績'!R6</f>
        <v>0</v>
      </c>
      <c r="S6" s="85">
        <f t="shared" si="0"/>
        <v>8</v>
      </c>
      <c r="T6" s="86">
        <f t="shared" si="3"/>
        <v>0.6666666666666666</v>
      </c>
      <c r="U6" s="86">
        <f>(G6+J6)/(E6+J6)</f>
        <v>0.5</v>
      </c>
      <c r="V6" s="98">
        <f t="shared" si="4"/>
        <v>1.1666666666666665</v>
      </c>
      <c r="W6" s="179">
        <f>'4年成績'!W6</f>
        <v>6</v>
      </c>
      <c r="X6" s="180">
        <f>'4年成績'!X6</f>
        <v>3</v>
      </c>
      <c r="Y6" s="186">
        <f t="shared" si="1"/>
        <v>0.5</v>
      </c>
      <c r="Z6" s="187"/>
      <c r="AA6" s="101"/>
    </row>
    <row r="7" spans="2:27" ht="13.5">
      <c r="B7" s="112">
        <v>3</v>
      </c>
      <c r="C7" s="46" t="s">
        <v>31</v>
      </c>
      <c r="D7" s="120">
        <f>'5年成績'!D20+'4年成績'!D23+'総合成績'!D6</f>
        <v>53</v>
      </c>
      <c r="E7" s="120">
        <f>'5年成績'!E20+'4年成績'!E23+'総合成績'!E6</f>
        <v>81</v>
      </c>
      <c r="F7" s="120">
        <f>'5年成績'!F20+'4年成績'!F23+'総合成績'!F6</f>
        <v>72</v>
      </c>
      <c r="G7" s="120">
        <f>'5年成績'!G20+'4年成績'!G23+'総合成績'!G6</f>
        <v>15</v>
      </c>
      <c r="H7" s="120">
        <f>'5年成績'!H20+'4年成績'!H23+'総合成績'!H6</f>
        <v>17</v>
      </c>
      <c r="I7" s="120">
        <f>'5年成績'!I20+'4年成績'!I23+'総合成績'!I6</f>
        <v>14</v>
      </c>
      <c r="J7" s="120">
        <f>'5年成績'!J20+'4年成績'!J23+'総合成績'!J6</f>
        <v>9</v>
      </c>
      <c r="K7" s="120">
        <f>'5年成績'!K20+'4年成績'!K23+'総合成績'!K6</f>
        <v>21</v>
      </c>
      <c r="L7" s="120">
        <f>'5年成績'!L20+'4年成績'!L23+'総合成績'!L6</f>
        <v>12</v>
      </c>
      <c r="M7" s="120">
        <f>'5年成績'!M20+'4年成績'!M23+'総合成績'!M6</f>
        <v>9</v>
      </c>
      <c r="N7" s="120">
        <f>'5年成績'!N20+'4年成績'!N23+'総合成績'!N6</f>
        <v>0</v>
      </c>
      <c r="O7" s="121">
        <f t="shared" si="2"/>
        <v>0.20833333333333334</v>
      </c>
      <c r="P7" s="120">
        <f>'5年成績'!P20+'4年成績'!P23+'総合成績'!P6</f>
        <v>0</v>
      </c>
      <c r="Q7" s="120">
        <f>'5年成績'!Q20+'4年成績'!Q23+'総合成績'!Q6</f>
        <v>1</v>
      </c>
      <c r="R7" s="120">
        <f>'5年成績'!R20+'4年成績'!R23+'総合成績'!R6</f>
        <v>6</v>
      </c>
      <c r="S7" s="120">
        <f t="shared" si="0"/>
        <v>23</v>
      </c>
      <c r="T7" s="121">
        <f t="shared" si="3"/>
        <v>0.3194444444444444</v>
      </c>
      <c r="U7" s="121">
        <f>(G7+J7)/(E7+J7)</f>
        <v>0.26666666666666666</v>
      </c>
      <c r="V7" s="122">
        <f>T7+U7</f>
        <v>0.586111111111111</v>
      </c>
      <c r="W7" s="15">
        <f>'5年成績'!W20+'総合成績'!W6+'4年成績'!W23</f>
        <v>33</v>
      </c>
      <c r="X7" s="17">
        <f>'5年成績'!X20+'総合成績'!X6+'4年成績'!X23</f>
        <v>11</v>
      </c>
      <c r="Y7" s="97">
        <f t="shared" si="1"/>
        <v>0.3333333333333333</v>
      </c>
      <c r="Z7" s="187"/>
      <c r="AA7" s="101"/>
    </row>
    <row r="8" spans="2:27" ht="13.5">
      <c r="B8" s="102">
        <v>4</v>
      </c>
      <c r="C8" s="46" t="s">
        <v>17</v>
      </c>
      <c r="D8" s="128">
        <f>'5年成績'!D6+'4年成績'!D7+'総合成績'!D7</f>
        <v>79</v>
      </c>
      <c r="E8" s="128">
        <f>'5年成績'!E6+'4年成績'!E7+'総合成績'!E7</f>
        <v>153</v>
      </c>
      <c r="F8" s="128">
        <f>'5年成績'!F6+'4年成績'!F7+'総合成績'!F7</f>
        <v>122</v>
      </c>
      <c r="G8" s="128">
        <f>'5年成績'!G6+'4年成績'!G7+'総合成績'!G7</f>
        <v>38</v>
      </c>
      <c r="H8" s="128">
        <f>'5年成績'!H6+'4年成績'!H7+'総合成績'!H7</f>
        <v>21</v>
      </c>
      <c r="I8" s="128">
        <f>'5年成績'!I6+'4年成績'!I7+'総合成績'!I7</f>
        <v>38</v>
      </c>
      <c r="J8" s="128">
        <f>'5年成績'!J6+'4年成績'!J7+'総合成績'!J7</f>
        <v>27</v>
      </c>
      <c r="K8" s="128">
        <f>'5年成績'!K6+'4年成績'!K7+'総合成績'!K7</f>
        <v>21</v>
      </c>
      <c r="L8" s="128">
        <f>'5年成績'!L6+'4年成績'!L7+'総合成績'!L7</f>
        <v>52</v>
      </c>
      <c r="M8" s="128">
        <f>'5年成績'!M6+'4年成績'!M7+'総合成績'!M7</f>
        <v>12</v>
      </c>
      <c r="N8" s="128">
        <f>'5年成績'!N6+'4年成績'!N7+'総合成績'!N7</f>
        <v>3</v>
      </c>
      <c r="O8" s="78">
        <f>G8/F8</f>
        <v>0.3114754098360656</v>
      </c>
      <c r="P8" s="96">
        <f>'5年成績'!P6+'4年成績'!P7+'総合成績'!P7</f>
        <v>1</v>
      </c>
      <c r="Q8" s="96">
        <f>'5年成績'!Q6+'4年成績'!Q7</f>
        <v>0</v>
      </c>
      <c r="R8" s="96">
        <f>'5年成績'!R6+'4年成績'!R7</f>
        <v>3</v>
      </c>
      <c r="S8" s="96">
        <f t="shared" si="0"/>
        <v>44</v>
      </c>
      <c r="T8" s="78">
        <f t="shared" si="3"/>
        <v>0.36065573770491804</v>
      </c>
      <c r="U8" s="78">
        <f aca="true" t="shared" si="5" ref="U8:U14">(G8+J8)/(F8+J8)</f>
        <v>0.436241610738255</v>
      </c>
      <c r="V8" s="97">
        <f t="shared" si="4"/>
        <v>0.7968973484431731</v>
      </c>
      <c r="W8" s="15">
        <f>'総合成績'!W7+'5年成績'!W6+'4年成績'!W7</f>
        <v>47</v>
      </c>
      <c r="X8" s="17">
        <f>'総合成績'!X7+'5年成績'!X6+'4年成績'!X7</f>
        <v>15</v>
      </c>
      <c r="Y8" s="97">
        <f t="shared" si="1"/>
        <v>0.3191489361702128</v>
      </c>
      <c r="Z8" s="187"/>
      <c r="AA8" s="101"/>
    </row>
    <row r="9" spans="2:27" ht="13.5">
      <c r="B9" s="102">
        <v>5</v>
      </c>
      <c r="C9" s="46" t="s">
        <v>74</v>
      </c>
      <c r="D9" s="128">
        <f>'5年成績'!D21+'4年成績'!D24+'総合成績'!D8</f>
        <v>78</v>
      </c>
      <c r="E9" s="128">
        <f>'5年成績'!E21+'4年成績'!E24+'総合成績'!E8</f>
        <v>151</v>
      </c>
      <c r="F9" s="128">
        <f>'5年成績'!F21+'4年成績'!F24+'総合成績'!F8</f>
        <v>118</v>
      </c>
      <c r="G9" s="128">
        <f>'5年成績'!G21+'4年成績'!G24+'総合成績'!G8</f>
        <v>36</v>
      </c>
      <c r="H9" s="128">
        <f>'5年成績'!H21+'4年成績'!H24+'総合成績'!H8</f>
        <v>21</v>
      </c>
      <c r="I9" s="128">
        <f>'5年成績'!I21+'4年成績'!I24+'総合成績'!I8</f>
        <v>47</v>
      </c>
      <c r="J9" s="128">
        <f>'5年成績'!J21+'4年成績'!J24+'総合成績'!J8</f>
        <v>32</v>
      </c>
      <c r="K9" s="128">
        <f>'5年成績'!K21+'4年成績'!K24+'総合成績'!K8</f>
        <v>16</v>
      </c>
      <c r="L9" s="128">
        <f>'5年成績'!L21+'4年成績'!L24+'総合成績'!L8</f>
        <v>56</v>
      </c>
      <c r="M9" s="128">
        <f>'5年成績'!M21+'4年成績'!M24+'総合成績'!M8</f>
        <v>35</v>
      </c>
      <c r="N9" s="128">
        <f>'5年成績'!N21+'4年成績'!N24+'総合成績'!N8</f>
        <v>1</v>
      </c>
      <c r="O9" s="78">
        <f t="shared" si="2"/>
        <v>0.3050847457627119</v>
      </c>
      <c r="P9" s="96">
        <f>'5年成績'!P21+'4年成績'!P24+'総合成績'!P8</f>
        <v>0</v>
      </c>
      <c r="Q9" s="96">
        <f>'5年成績'!Q21+'4年成績'!Q24+'総合成績'!Q8</f>
        <v>0</v>
      </c>
      <c r="R9" s="96">
        <f>'5年成績'!R21+'4年成績'!R24+'総合成績'!R8</f>
        <v>5</v>
      </c>
      <c r="S9" s="96">
        <f t="shared" si="0"/>
        <v>41</v>
      </c>
      <c r="T9" s="78">
        <f>S9/F9</f>
        <v>0.3474576271186441</v>
      </c>
      <c r="U9" s="78">
        <f t="shared" si="5"/>
        <v>0.4533333333333333</v>
      </c>
      <c r="V9" s="97">
        <f>T9+U9</f>
        <v>0.8007909604519774</v>
      </c>
      <c r="W9" s="15">
        <f>'総合成績'!W8+'5年成績'!W21+'4年成績'!W24</f>
        <v>58</v>
      </c>
      <c r="X9" s="17">
        <f>'総合成績'!X8+'5年成績'!X21+'4年成績'!X24</f>
        <v>21</v>
      </c>
      <c r="Y9" s="97">
        <f t="shared" si="1"/>
        <v>0.3620689655172414</v>
      </c>
      <c r="Z9" s="187"/>
      <c r="AA9" s="101"/>
    </row>
    <row r="10" spans="2:27" ht="13.5">
      <c r="B10" s="103">
        <v>6</v>
      </c>
      <c r="C10" s="84" t="s">
        <v>18</v>
      </c>
      <c r="D10" s="85">
        <f>'5年成績'!D7+'4年成績'!D8</f>
        <v>32</v>
      </c>
      <c r="E10" s="85">
        <f>'5年成績'!E7+'4年成績'!E8</f>
        <v>69</v>
      </c>
      <c r="F10" s="85">
        <f>'5年成績'!F7+'4年成績'!F8</f>
        <v>58</v>
      </c>
      <c r="G10" s="85">
        <f>'5年成績'!G7+'4年成績'!G8</f>
        <v>10</v>
      </c>
      <c r="H10" s="85">
        <f>'5年成績'!H7+'4年成績'!H8</f>
        <v>8</v>
      </c>
      <c r="I10" s="85">
        <f>'5年成績'!I7+'4年成績'!I8</f>
        <v>14</v>
      </c>
      <c r="J10" s="85">
        <f>'5年成績'!J7+'4年成績'!J8</f>
        <v>11</v>
      </c>
      <c r="K10" s="85">
        <f>'5年成績'!K7+'4年成績'!K8</f>
        <v>28</v>
      </c>
      <c r="L10" s="85">
        <f>'5年成績'!L7+'4年成績'!L8</f>
        <v>21</v>
      </c>
      <c r="M10" s="85">
        <f>'5年成績'!M7+'4年成績'!M8</f>
        <v>10</v>
      </c>
      <c r="N10" s="85">
        <f>'5年成績'!N7+'4年成績'!N8</f>
        <v>0</v>
      </c>
      <c r="O10" s="86">
        <f t="shared" si="2"/>
        <v>0.1724137931034483</v>
      </c>
      <c r="P10" s="85">
        <f>'5年成績'!P7+'4年成績'!P8</f>
        <v>0</v>
      </c>
      <c r="Q10" s="85">
        <f>'5年成績'!Q7+'4年成績'!Q8</f>
        <v>1</v>
      </c>
      <c r="R10" s="85">
        <f>'5年成績'!R7+'4年成績'!R8</f>
        <v>2</v>
      </c>
      <c r="S10" s="85">
        <f t="shared" si="0"/>
        <v>14</v>
      </c>
      <c r="T10" s="86">
        <f t="shared" si="3"/>
        <v>0.2413793103448276</v>
      </c>
      <c r="U10" s="86">
        <f t="shared" si="5"/>
        <v>0.30434782608695654</v>
      </c>
      <c r="V10" s="186">
        <f t="shared" si="4"/>
        <v>0.5457271364317842</v>
      </c>
      <c r="W10" s="179">
        <f>'5年成績'!W7+'4年成績'!W8</f>
        <v>32</v>
      </c>
      <c r="X10" s="180">
        <f>'5年成績'!X7+'4年成績'!X8</f>
        <v>5</v>
      </c>
      <c r="Y10" s="186">
        <f t="shared" si="1"/>
        <v>0.15625</v>
      </c>
      <c r="Z10" s="187"/>
      <c r="AA10" s="101"/>
    </row>
    <row r="11" spans="2:27" ht="13.5">
      <c r="B11" s="112">
        <v>6</v>
      </c>
      <c r="C11" s="46" t="s">
        <v>77</v>
      </c>
      <c r="D11" s="120">
        <f>'総合成績'!D9</f>
        <v>29</v>
      </c>
      <c r="E11" s="120">
        <f>'総合成績'!E9</f>
        <v>62</v>
      </c>
      <c r="F11" s="120">
        <f>'総合成績'!F9</f>
        <v>52</v>
      </c>
      <c r="G11" s="120">
        <f>'総合成績'!G9</f>
        <v>12</v>
      </c>
      <c r="H11" s="120">
        <f>'総合成績'!H9</f>
        <v>5</v>
      </c>
      <c r="I11" s="120">
        <f>'総合成績'!I9</f>
        <v>14</v>
      </c>
      <c r="J11" s="120">
        <f>'総合成績'!J9</f>
        <v>11</v>
      </c>
      <c r="K11" s="120">
        <f>'総合成績'!K9</f>
        <v>5</v>
      </c>
      <c r="L11" s="120">
        <f>'総合成績'!L9</f>
        <v>12</v>
      </c>
      <c r="M11" s="120">
        <f>'総合成績'!M9</f>
        <v>17</v>
      </c>
      <c r="N11" s="120">
        <f>'総合成績'!N9</f>
        <v>0</v>
      </c>
      <c r="O11" s="78">
        <f t="shared" si="2"/>
        <v>0.23076923076923078</v>
      </c>
      <c r="P11" s="120">
        <f>'総合成績'!P9</f>
        <v>0</v>
      </c>
      <c r="Q11" s="120">
        <f>'総合成績'!Q9</f>
        <v>0</v>
      </c>
      <c r="R11" s="120">
        <f>'総合成績'!R9</f>
        <v>1</v>
      </c>
      <c r="S11" s="96">
        <f t="shared" si="0"/>
        <v>13</v>
      </c>
      <c r="T11" s="78">
        <f>S11/F11</f>
        <v>0.25</v>
      </c>
      <c r="U11" s="78">
        <f>(G11+J11)/(F11+J11)</f>
        <v>0.36507936507936506</v>
      </c>
      <c r="V11" s="97">
        <f>T11+U11</f>
        <v>0.6150793650793651</v>
      </c>
      <c r="W11" s="15">
        <f>'総合成績'!W9</f>
        <v>20</v>
      </c>
      <c r="X11" s="17">
        <f>'総合成績'!X9</f>
        <v>5</v>
      </c>
      <c r="Y11" s="97">
        <f>X11/W11</f>
        <v>0.25</v>
      </c>
      <c r="Z11" s="187"/>
      <c r="AA11" s="101"/>
    </row>
    <row r="12" spans="2:27" ht="13.5">
      <c r="B12" s="102">
        <v>7</v>
      </c>
      <c r="C12" s="46" t="s">
        <v>19</v>
      </c>
      <c r="D12" s="128">
        <f>'5年成績'!D8+'4年成績'!D9+'総合成績'!D10</f>
        <v>74</v>
      </c>
      <c r="E12" s="128">
        <f>'5年成績'!E8+'4年成績'!E9+'総合成績'!E10</f>
        <v>152</v>
      </c>
      <c r="F12" s="128">
        <f>'5年成績'!F8+'4年成績'!F9+'総合成績'!F10</f>
        <v>136</v>
      </c>
      <c r="G12" s="128">
        <f>'5年成績'!G8+'4年成績'!G9+'総合成績'!G10</f>
        <v>46</v>
      </c>
      <c r="H12" s="128">
        <f>'5年成績'!H8+'4年成績'!H9+'総合成績'!H10</f>
        <v>57</v>
      </c>
      <c r="I12" s="128">
        <f>'5年成績'!I8+'4年成績'!I9+'総合成績'!I10</f>
        <v>39</v>
      </c>
      <c r="J12" s="128">
        <f>'5年成績'!J8+'4年成績'!J9+'総合成績'!J10</f>
        <v>15</v>
      </c>
      <c r="K12" s="128">
        <f>'5年成績'!K8+'4年成績'!K9+'総合成績'!K10</f>
        <v>29</v>
      </c>
      <c r="L12" s="128">
        <f>'5年成績'!L8+'4年成績'!L9+'総合成績'!L10</f>
        <v>19</v>
      </c>
      <c r="M12" s="128">
        <f>'5年成績'!M8+'4年成績'!M9+'総合成績'!M10</f>
        <v>17</v>
      </c>
      <c r="N12" s="128">
        <f>'5年成績'!N8+'4年成績'!N9+'総合成績'!N10</f>
        <v>1</v>
      </c>
      <c r="O12" s="78">
        <f t="shared" si="2"/>
        <v>0.3382352941176471</v>
      </c>
      <c r="P12" s="96">
        <f>'5年成績'!P8+'4年成績'!P9+'総合成績'!P10</f>
        <v>6</v>
      </c>
      <c r="Q12" s="96">
        <f>'5年成績'!Q8+'4年成績'!Q9+'総合成績'!Q10</f>
        <v>4</v>
      </c>
      <c r="R12" s="96">
        <f>'5年成績'!R8+'4年成績'!R9+'総合成績'!R10</f>
        <v>12</v>
      </c>
      <c r="S12" s="96">
        <f t="shared" si="0"/>
        <v>84</v>
      </c>
      <c r="T12" s="78">
        <f t="shared" si="3"/>
        <v>0.6176470588235294</v>
      </c>
      <c r="U12" s="78">
        <f t="shared" si="5"/>
        <v>0.40397350993377484</v>
      </c>
      <c r="V12" s="97">
        <f t="shared" si="4"/>
        <v>1.0216205687573043</v>
      </c>
      <c r="W12" s="15">
        <f>'総合成績'!W10+'5年成績'!W8+'4年成績'!W9</f>
        <v>82</v>
      </c>
      <c r="X12" s="17">
        <f>'総合成績'!X10+'5年成績'!X8+'4年成績'!X9</f>
        <v>29</v>
      </c>
      <c r="Y12" s="97">
        <f t="shared" si="1"/>
        <v>0.35365853658536583</v>
      </c>
      <c r="Z12" s="187"/>
      <c r="AA12" s="101"/>
    </row>
    <row r="13" spans="2:27" ht="13.5">
      <c r="B13" s="103">
        <v>8</v>
      </c>
      <c r="C13" s="84" t="s">
        <v>70</v>
      </c>
      <c r="D13" s="85">
        <f>'4年成績'!D10</f>
        <v>24</v>
      </c>
      <c r="E13" s="85">
        <f>'4年成績'!E10</f>
        <v>45</v>
      </c>
      <c r="F13" s="85">
        <f>'4年成績'!F10</f>
        <v>36</v>
      </c>
      <c r="G13" s="85">
        <f>'4年成績'!G10</f>
        <v>11</v>
      </c>
      <c r="H13" s="85">
        <f>'4年成績'!H10</f>
        <v>18</v>
      </c>
      <c r="I13" s="85">
        <f>'4年成績'!I10</f>
        <v>13</v>
      </c>
      <c r="J13" s="85">
        <f>'4年成績'!J10</f>
        <v>9</v>
      </c>
      <c r="K13" s="85">
        <f>'4年成績'!K10</f>
        <v>8</v>
      </c>
      <c r="L13" s="85">
        <f>'4年成績'!L10</f>
        <v>11</v>
      </c>
      <c r="M13" s="85">
        <f>'4年成績'!M10</f>
        <v>0</v>
      </c>
      <c r="N13" s="85">
        <f>'4年成績'!N10</f>
        <v>0</v>
      </c>
      <c r="O13" s="86">
        <f t="shared" si="2"/>
        <v>0.3055555555555556</v>
      </c>
      <c r="P13" s="85">
        <f>'4年成績'!P10</f>
        <v>1</v>
      </c>
      <c r="Q13" s="85">
        <f>'4年成績'!Q10</f>
        <v>3</v>
      </c>
      <c r="R13" s="85">
        <f>'4年成績'!R10</f>
        <v>2</v>
      </c>
      <c r="S13" s="85">
        <f t="shared" si="0"/>
        <v>22</v>
      </c>
      <c r="T13" s="86">
        <f t="shared" si="3"/>
        <v>0.6111111111111112</v>
      </c>
      <c r="U13" s="86">
        <f t="shared" si="5"/>
        <v>0.4444444444444444</v>
      </c>
      <c r="V13" s="98">
        <f t="shared" si="4"/>
        <v>1.0555555555555556</v>
      </c>
      <c r="W13" s="179">
        <f>'4年成績'!W10</f>
        <v>21</v>
      </c>
      <c r="X13" s="180">
        <f>'4年成績'!X10</f>
        <v>8</v>
      </c>
      <c r="Y13" s="186">
        <f t="shared" si="1"/>
        <v>0.38095238095238093</v>
      </c>
      <c r="Z13" s="187"/>
      <c r="AA13" s="101"/>
    </row>
    <row r="14" spans="2:27" ht="13.5">
      <c r="B14" s="112">
        <v>8</v>
      </c>
      <c r="C14" s="46" t="s">
        <v>34</v>
      </c>
      <c r="D14" s="128">
        <f>'5年成績'!D23+'4年成績'!D26+'総合成績'!D11</f>
        <v>107</v>
      </c>
      <c r="E14" s="128">
        <f>'5年成績'!E23+'4年成績'!E26+'総合成績'!E11</f>
        <v>284</v>
      </c>
      <c r="F14" s="128">
        <f>'5年成績'!F23+'4年成績'!F26+'総合成績'!F11</f>
        <v>240</v>
      </c>
      <c r="G14" s="128">
        <f>'5年成績'!G23+'4年成績'!G26+'総合成績'!G11</f>
        <v>81</v>
      </c>
      <c r="H14" s="128">
        <f>'5年成績'!H23+'4年成績'!H26+'総合成績'!H11</f>
        <v>66</v>
      </c>
      <c r="I14" s="128">
        <f>'5年成績'!I23+'4年成績'!I26+'総合成績'!I11</f>
        <v>81</v>
      </c>
      <c r="J14" s="128">
        <f>'5年成績'!J23+'4年成績'!J26+'総合成績'!J11</f>
        <v>40</v>
      </c>
      <c r="K14" s="128">
        <f>'5年成績'!K23+'4年成績'!K26+'総合成績'!K11</f>
        <v>33</v>
      </c>
      <c r="L14" s="128">
        <f>'5年成績'!L23+'4年成績'!L26+'総合成績'!L11</f>
        <v>69</v>
      </c>
      <c r="M14" s="128">
        <f>'5年成績'!M23+'4年成績'!M26+'総合成績'!M11</f>
        <v>31</v>
      </c>
      <c r="N14" s="128">
        <f>'5年成績'!N23+'4年成績'!N26+'総合成績'!N11</f>
        <v>3</v>
      </c>
      <c r="O14" s="78">
        <f t="shared" si="2"/>
        <v>0.3375</v>
      </c>
      <c r="P14" s="120">
        <f>'5年成績'!P23+'4年成績'!P26+'総合成績'!P11</f>
        <v>5</v>
      </c>
      <c r="Q14" s="120">
        <f>'5年成績'!Q23+'4年成績'!Q26+'総合成績'!Q11</f>
        <v>1</v>
      </c>
      <c r="R14" s="120">
        <f>'5年成績'!R23+'4年成績'!R26+'総合成績'!R11</f>
        <v>18</v>
      </c>
      <c r="S14" s="96">
        <f t="shared" si="0"/>
        <v>116</v>
      </c>
      <c r="T14" s="78">
        <f t="shared" si="3"/>
        <v>0.48333333333333334</v>
      </c>
      <c r="U14" s="78">
        <f t="shared" si="5"/>
        <v>0.43214285714285716</v>
      </c>
      <c r="V14" s="97">
        <f>T14+U14</f>
        <v>0.9154761904761906</v>
      </c>
      <c r="W14" s="15">
        <f>'総合成績'!W11+'5年成績'!W23+'4年成績'!W26</f>
        <v>127</v>
      </c>
      <c r="X14" s="17">
        <f>'総合成績'!X11+'5年成績'!X23+'4年成績'!X26</f>
        <v>41</v>
      </c>
      <c r="Y14" s="97">
        <f t="shared" si="1"/>
        <v>0.3228346456692913</v>
      </c>
      <c r="Z14" s="187"/>
      <c r="AA14" s="101"/>
    </row>
    <row r="15" spans="2:27" ht="13.5">
      <c r="B15" s="103">
        <v>9</v>
      </c>
      <c r="C15" s="84" t="s">
        <v>71</v>
      </c>
      <c r="D15" s="85">
        <f>'4年成績'!D11</f>
        <v>2</v>
      </c>
      <c r="E15" s="85">
        <f>'4年成績'!E11</f>
        <v>3</v>
      </c>
      <c r="F15" s="85">
        <f>'4年成績'!F11</f>
        <v>3</v>
      </c>
      <c r="G15" s="85">
        <f>'4年成績'!G11</f>
        <v>0</v>
      </c>
      <c r="H15" s="85">
        <f>'4年成績'!H11</f>
        <v>0</v>
      </c>
      <c r="I15" s="85">
        <f>'4年成績'!I11</f>
        <v>0</v>
      </c>
      <c r="J15" s="85">
        <f>'4年成績'!J11</f>
        <v>0</v>
      </c>
      <c r="K15" s="85">
        <f>'4年成績'!K11</f>
        <v>2</v>
      </c>
      <c r="L15" s="85">
        <f>'4年成績'!L11</f>
        <v>0</v>
      </c>
      <c r="M15" s="85">
        <f>'4年成績'!M11</f>
        <v>0</v>
      </c>
      <c r="N15" s="85">
        <f>'4年成績'!N11</f>
        <v>0</v>
      </c>
      <c r="O15" s="86">
        <f t="shared" si="2"/>
        <v>0</v>
      </c>
      <c r="P15" s="85">
        <f>'4年成績'!P11</f>
        <v>0</v>
      </c>
      <c r="Q15" s="85">
        <f>'4年成績'!Q11</f>
        <v>0</v>
      </c>
      <c r="R15" s="85">
        <f>'4年成績'!R11</f>
        <v>0</v>
      </c>
      <c r="S15" s="85">
        <f>'4年成績'!S11</f>
        <v>0</v>
      </c>
      <c r="T15" s="86">
        <f t="shared" si="3"/>
        <v>0</v>
      </c>
      <c r="U15" s="86">
        <f>(G15+J15)/(E15+J15)</f>
        <v>0</v>
      </c>
      <c r="V15" s="98">
        <f t="shared" si="4"/>
        <v>0</v>
      </c>
      <c r="W15" s="225">
        <f>'4年成績'!W11</f>
        <v>2</v>
      </c>
      <c r="X15" s="223">
        <f>'4年成績'!X11</f>
        <v>0</v>
      </c>
      <c r="Y15" s="186">
        <f t="shared" si="1"/>
        <v>0</v>
      </c>
      <c r="Z15" s="187"/>
      <c r="AA15" s="101"/>
    </row>
    <row r="16" spans="2:27" ht="13.5">
      <c r="B16" s="112">
        <v>9</v>
      </c>
      <c r="C16" s="46" t="s">
        <v>29</v>
      </c>
      <c r="D16" s="128">
        <f>'5年成績'!D24+'4年成績'!D27+'総合成績'!D12</f>
        <v>48</v>
      </c>
      <c r="E16" s="128">
        <f>'5年成績'!E24+'4年成績'!E27+'総合成績'!E12</f>
        <v>84</v>
      </c>
      <c r="F16" s="128">
        <f>'5年成績'!F24+'4年成績'!F27+'総合成績'!F12</f>
        <v>70</v>
      </c>
      <c r="G16" s="128">
        <f>'5年成績'!G24+'4年成績'!G27+'総合成績'!G12</f>
        <v>19</v>
      </c>
      <c r="H16" s="128">
        <f>'5年成績'!H24+'4年成績'!H27+'総合成績'!H12</f>
        <v>13</v>
      </c>
      <c r="I16" s="128">
        <f>'5年成績'!I24+'4年成績'!I27+'総合成績'!I12</f>
        <v>20</v>
      </c>
      <c r="J16" s="128">
        <f>'5年成績'!J24+'4年成績'!J27+'総合成績'!J12</f>
        <v>13</v>
      </c>
      <c r="K16" s="128">
        <f>'5年成績'!K24+'4年成績'!K27+'総合成績'!K12</f>
        <v>16</v>
      </c>
      <c r="L16" s="128">
        <f>'5年成績'!L24+'4年成績'!L27+'総合成績'!L12</f>
        <v>18</v>
      </c>
      <c r="M16" s="128">
        <f>'5年成績'!M24+'4年成績'!M27+'総合成績'!M12</f>
        <v>31</v>
      </c>
      <c r="N16" s="128">
        <f>'5年成績'!N24+'4年成績'!N27+'総合成績'!N12</f>
        <v>0</v>
      </c>
      <c r="O16" s="78">
        <f t="shared" si="2"/>
        <v>0.2714285714285714</v>
      </c>
      <c r="P16" s="120">
        <f>'5年成績'!P24+'4年成績'!P27+'総合成績'!P12</f>
        <v>0</v>
      </c>
      <c r="Q16" s="120">
        <f>'5年成績'!Q24+'4年成績'!Q27+'総合成績'!Q12</f>
        <v>1</v>
      </c>
      <c r="R16" s="120">
        <f>'5年成績'!R24+'4年成績'!R27+'総合成績'!R12</f>
        <v>8</v>
      </c>
      <c r="S16" s="96">
        <f aca="true" t="shared" si="6" ref="S16:S29">G16+R16+Q16*2+P16*3</f>
        <v>29</v>
      </c>
      <c r="T16" s="78">
        <f t="shared" si="3"/>
        <v>0.4142857142857143</v>
      </c>
      <c r="U16" s="78">
        <f>(G16+J16)/(F16+J16)</f>
        <v>0.3855421686746988</v>
      </c>
      <c r="V16" s="97">
        <f>T16+U16</f>
        <v>0.7998278829604131</v>
      </c>
      <c r="W16" s="15">
        <f>'総合成績'!W12+'5年成績'!W24+'4年成績'!W27</f>
        <v>26</v>
      </c>
      <c r="X16" s="17">
        <f>'総合成績'!X12+'5年成績'!X24+'4年成績'!X27</f>
        <v>9</v>
      </c>
      <c r="Y16" s="97">
        <f t="shared" si="1"/>
        <v>0.34615384615384615</v>
      </c>
      <c r="Z16" s="187"/>
      <c r="AA16" s="101"/>
    </row>
    <row r="17" spans="2:27" ht="13.5">
      <c r="B17" s="102">
        <v>10</v>
      </c>
      <c r="C17" s="46" t="s">
        <v>20</v>
      </c>
      <c r="D17" s="128">
        <f>'5年成績'!D9+'4年成績'!D12+'総合成績'!D13</f>
        <v>122</v>
      </c>
      <c r="E17" s="128">
        <f>'5年成績'!E9+'4年成績'!E12+'総合成績'!E13</f>
        <v>361</v>
      </c>
      <c r="F17" s="128">
        <f>'5年成績'!F9+'4年成績'!F12+'総合成績'!F13</f>
        <v>289</v>
      </c>
      <c r="G17" s="128">
        <f>'5年成績'!G9+'4年成績'!G12+'総合成績'!G13</f>
        <v>93</v>
      </c>
      <c r="H17" s="128">
        <f>'5年成績'!H9+'4年成績'!H12+'総合成績'!H13</f>
        <v>74</v>
      </c>
      <c r="I17" s="128">
        <f>'5年成績'!I9+'4年成績'!I12+'総合成績'!I13</f>
        <v>100</v>
      </c>
      <c r="J17" s="128">
        <f>'5年成績'!J9+'4年成績'!J12+'総合成績'!J13</f>
        <v>66</v>
      </c>
      <c r="K17" s="128">
        <f>'5年成績'!K9+'4年成績'!K12+'総合成績'!K13</f>
        <v>19</v>
      </c>
      <c r="L17" s="128">
        <f>'5年成績'!L9+'4年成績'!L12+'総合成績'!L13</f>
        <v>104</v>
      </c>
      <c r="M17" s="128">
        <f>'5年成績'!M9+'4年成績'!M12+'総合成績'!M13</f>
        <v>26</v>
      </c>
      <c r="N17" s="128">
        <f>'5年成績'!N9+'4年成績'!N12+'総合成績'!N13</f>
        <v>6</v>
      </c>
      <c r="O17" s="78">
        <f t="shared" si="2"/>
        <v>0.3217993079584775</v>
      </c>
      <c r="P17" s="96">
        <f>'5年成績'!P9+'4年成績'!P12+'総合成績'!P13</f>
        <v>2</v>
      </c>
      <c r="Q17" s="96">
        <f>'5年成績'!Q9+'4年成績'!Q12+'総合成績'!Q13</f>
        <v>1</v>
      </c>
      <c r="R17" s="96">
        <f>'5年成績'!R9+'4年成績'!R12+'総合成績'!R13</f>
        <v>15</v>
      </c>
      <c r="S17" s="96">
        <f t="shared" si="6"/>
        <v>116</v>
      </c>
      <c r="T17" s="78">
        <f t="shared" si="3"/>
        <v>0.4013840830449827</v>
      </c>
      <c r="U17" s="78">
        <f aca="true" t="shared" si="7" ref="U17:U28">(G17+J17)/(F17+J17)</f>
        <v>0.447887323943662</v>
      </c>
      <c r="V17" s="97">
        <f t="shared" si="4"/>
        <v>0.8492714069886447</v>
      </c>
      <c r="W17" s="15">
        <f>'総合成績'!W13+'5年成績'!W9+'4年成績'!W12</f>
        <v>134</v>
      </c>
      <c r="X17" s="17">
        <f>'総合成績'!X13+'5年成績'!X9+'4年成績'!X12</f>
        <v>50</v>
      </c>
      <c r="Y17" s="97">
        <f t="shared" si="1"/>
        <v>0.373134328358209</v>
      </c>
      <c r="Z17" s="187"/>
      <c r="AA17" s="101"/>
    </row>
    <row r="18" spans="2:27" ht="13.5">
      <c r="B18" s="103">
        <v>11</v>
      </c>
      <c r="C18" s="84" t="s">
        <v>21</v>
      </c>
      <c r="D18" s="85">
        <f>'5年成績'!D10+'4年成績'!D13</f>
        <v>30</v>
      </c>
      <c r="E18" s="85">
        <f>'5年成績'!E10+'4年成績'!E13</f>
        <v>45</v>
      </c>
      <c r="F18" s="85">
        <f>'5年成績'!F10+'4年成績'!F13</f>
        <v>36</v>
      </c>
      <c r="G18" s="85">
        <f>'5年成績'!G10+'4年成績'!G13</f>
        <v>5</v>
      </c>
      <c r="H18" s="85">
        <f>'5年成績'!H10+'4年成績'!H13</f>
        <v>5</v>
      </c>
      <c r="I18" s="85">
        <f>'5年成績'!I10+'4年成績'!I13</f>
        <v>9</v>
      </c>
      <c r="J18" s="85">
        <f>'5年成績'!J10+'4年成績'!J13</f>
        <v>9</v>
      </c>
      <c r="K18" s="85">
        <f>'5年成績'!K10+'4年成績'!K13</f>
        <v>14</v>
      </c>
      <c r="L18" s="85">
        <f>'5年成績'!L10+'4年成績'!L13</f>
        <v>7</v>
      </c>
      <c r="M18" s="85">
        <f>'5年成績'!M10+'4年成績'!M13</f>
        <v>4</v>
      </c>
      <c r="N18" s="85">
        <f>'5年成績'!N10+'4年成績'!N13</f>
        <v>0</v>
      </c>
      <c r="O18" s="86">
        <f t="shared" si="2"/>
        <v>0.1388888888888889</v>
      </c>
      <c r="P18" s="85">
        <f>'5年成績'!P10+'4年成績'!P13</f>
        <v>0</v>
      </c>
      <c r="Q18" s="85">
        <f>'5年成績'!Q10+'4年成績'!Q13</f>
        <v>0</v>
      </c>
      <c r="R18" s="85">
        <f>'5年成績'!R10+'4年成績'!R13</f>
        <v>1</v>
      </c>
      <c r="S18" s="85">
        <f t="shared" si="6"/>
        <v>6</v>
      </c>
      <c r="T18" s="86">
        <f t="shared" si="3"/>
        <v>0.16666666666666666</v>
      </c>
      <c r="U18" s="86">
        <f t="shared" si="7"/>
        <v>0.3111111111111111</v>
      </c>
      <c r="V18" s="98">
        <f t="shared" si="4"/>
        <v>0.47777777777777775</v>
      </c>
      <c r="W18" s="179">
        <f>'5年成績'!W10+'4年成績'!W13</f>
        <v>22</v>
      </c>
      <c r="X18" s="180">
        <f>'5年成績'!X10+'4年成績'!X13</f>
        <v>4</v>
      </c>
      <c r="Y18" s="186">
        <f t="shared" si="1"/>
        <v>0.18181818181818182</v>
      </c>
      <c r="Z18" s="187"/>
      <c r="AA18" s="101"/>
    </row>
    <row r="19" spans="2:27" ht="13.5">
      <c r="B19" s="102">
        <v>12</v>
      </c>
      <c r="C19" s="46" t="s">
        <v>22</v>
      </c>
      <c r="D19" s="128">
        <f>'5年成績'!D11+'4年成績'!D14+'総合成績'!D14</f>
        <v>122</v>
      </c>
      <c r="E19" s="128">
        <f>'5年成績'!E11+'4年成績'!E14+'総合成績'!E14</f>
        <v>331</v>
      </c>
      <c r="F19" s="128">
        <f>'5年成績'!F11+'4年成績'!F14+'総合成績'!F14</f>
        <v>232</v>
      </c>
      <c r="G19" s="128">
        <f>'5年成績'!G11+'4年成績'!G14+'総合成績'!G14</f>
        <v>52</v>
      </c>
      <c r="H19" s="128">
        <f>'5年成績'!H11+'4年成績'!H14+'総合成績'!H14</f>
        <v>46</v>
      </c>
      <c r="I19" s="128">
        <f>'5年成績'!I11+'4年成績'!I14+'総合成績'!I14</f>
        <v>89</v>
      </c>
      <c r="J19" s="128">
        <f>'5年成績'!J11+'4年成績'!J14+'総合成績'!J14</f>
        <v>76</v>
      </c>
      <c r="K19" s="128">
        <f>'5年成績'!K11+'4年成績'!K14+'総合成績'!K14</f>
        <v>20</v>
      </c>
      <c r="L19" s="128">
        <f>'5年成績'!L11+'4年成績'!L14+'総合成績'!L14</f>
        <v>86</v>
      </c>
      <c r="M19" s="128">
        <f>'5年成績'!M11+'4年成績'!M14+'総合成績'!M14</f>
        <v>26</v>
      </c>
      <c r="N19" s="128">
        <f>'5年成績'!N11+'4年成績'!N14+'総合成績'!N14</f>
        <v>22</v>
      </c>
      <c r="O19" s="78">
        <f t="shared" si="2"/>
        <v>0.22413793103448276</v>
      </c>
      <c r="P19" s="96">
        <f>'5年成績'!P11+'4年成績'!P14+'総合成績'!P14</f>
        <v>1</v>
      </c>
      <c r="Q19" s="96">
        <f>'5年成績'!Q11+'4年成績'!Q14+'総合成績'!Q14</f>
        <v>2</v>
      </c>
      <c r="R19" s="96">
        <f>'5年成績'!R11+'4年成績'!R14+'総合成績'!R14</f>
        <v>6</v>
      </c>
      <c r="S19" s="96">
        <f t="shared" si="6"/>
        <v>65</v>
      </c>
      <c r="T19" s="78">
        <f t="shared" si="3"/>
        <v>0.2801724137931034</v>
      </c>
      <c r="U19" s="78">
        <f t="shared" si="7"/>
        <v>0.4155844155844156</v>
      </c>
      <c r="V19" s="97">
        <f t="shared" si="4"/>
        <v>0.695756829377519</v>
      </c>
      <c r="W19" s="15">
        <f>'総合成績'!W14+'5年成績'!W11+'4年成績'!W14</f>
        <v>100</v>
      </c>
      <c r="X19" s="17">
        <f>'総合成績'!X14+'5年成績'!X11+'4年成績'!X14</f>
        <v>26</v>
      </c>
      <c r="Y19" s="97">
        <f t="shared" si="1"/>
        <v>0.26</v>
      </c>
      <c r="Z19" s="187"/>
      <c r="AA19" s="101"/>
    </row>
    <row r="20" spans="2:27" ht="13.5">
      <c r="B20" s="102">
        <v>13</v>
      </c>
      <c r="C20" s="46" t="s">
        <v>23</v>
      </c>
      <c r="D20" s="128">
        <f>'5年成績'!D12+'4年成績'!D15+'総合成績'!D15</f>
        <v>118</v>
      </c>
      <c r="E20" s="128">
        <f>'5年成績'!E12+'4年成績'!E15+'総合成績'!E15</f>
        <v>348</v>
      </c>
      <c r="F20" s="128">
        <f>'5年成績'!F12+'4年成績'!F15+'総合成績'!F15</f>
        <v>295</v>
      </c>
      <c r="G20" s="128">
        <f>'5年成績'!G12+'4年成績'!G15+'総合成績'!G15</f>
        <v>88</v>
      </c>
      <c r="H20" s="128">
        <f>'5年成績'!H12+'4年成績'!H15+'総合成績'!H15</f>
        <v>67</v>
      </c>
      <c r="I20" s="128">
        <f>'5年成績'!I12+'4年成績'!I15+'総合成績'!I15</f>
        <v>104</v>
      </c>
      <c r="J20" s="128">
        <f>'5年成績'!J12+'4年成績'!J15+'総合成績'!J15</f>
        <v>48</v>
      </c>
      <c r="K20" s="128">
        <f>'5年成績'!K12+'4年成績'!K15+'総合成績'!K15</f>
        <v>22</v>
      </c>
      <c r="L20" s="128">
        <f>'5年成績'!L12+'4年成績'!L15+'総合成績'!L15</f>
        <v>90</v>
      </c>
      <c r="M20" s="128">
        <f>'5年成績'!M12+'4年成績'!M15+'総合成績'!M15</f>
        <v>24</v>
      </c>
      <c r="N20" s="128">
        <f>'5年成績'!N12+'4年成績'!N15+'総合成績'!N15</f>
        <v>5</v>
      </c>
      <c r="O20" s="78">
        <f t="shared" si="2"/>
        <v>0.2983050847457627</v>
      </c>
      <c r="P20" s="96">
        <f>'5年成績'!P12+'4年成績'!P15+'総合成績'!P15</f>
        <v>1</v>
      </c>
      <c r="Q20" s="96">
        <f>'5年成績'!Q12+'4年成績'!Q15+'総合成績'!Q15</f>
        <v>1</v>
      </c>
      <c r="R20" s="96">
        <f>'5年成績'!R12+'4年成績'!R15+'総合成績'!R15</f>
        <v>10</v>
      </c>
      <c r="S20" s="96">
        <f t="shared" si="6"/>
        <v>103</v>
      </c>
      <c r="T20" s="78">
        <f t="shared" si="3"/>
        <v>0.34915254237288135</v>
      </c>
      <c r="U20" s="78">
        <f t="shared" si="7"/>
        <v>0.3965014577259475</v>
      </c>
      <c r="V20" s="97">
        <f t="shared" si="4"/>
        <v>0.7456540000988289</v>
      </c>
      <c r="W20" s="15">
        <f>'総合成績'!W15+'5年成績'!W12+'4年成績'!W15</f>
        <v>156</v>
      </c>
      <c r="X20" s="17">
        <f>'総合成績'!X15+'5年成績'!X12+'4年成績'!X15</f>
        <v>49</v>
      </c>
      <c r="Y20" s="97">
        <f t="shared" si="1"/>
        <v>0.3141025641025641</v>
      </c>
      <c r="Z20" s="187"/>
      <c r="AA20" s="101"/>
    </row>
    <row r="21" spans="2:27" ht="13.5">
      <c r="B21" s="102">
        <v>14</v>
      </c>
      <c r="C21" s="46" t="s">
        <v>24</v>
      </c>
      <c r="D21" s="128">
        <f>'5年成績'!D13+'4年成績'!D16+'総合成績'!D16</f>
        <v>91</v>
      </c>
      <c r="E21" s="128">
        <f>'5年成績'!E13+'4年成績'!E16+'総合成績'!E16</f>
        <v>169</v>
      </c>
      <c r="F21" s="128">
        <f>'5年成績'!F13+'4年成績'!F16+'総合成績'!F16</f>
        <v>149</v>
      </c>
      <c r="G21" s="128">
        <f>'5年成績'!G13+'4年成績'!G16+'総合成績'!G16</f>
        <v>41</v>
      </c>
      <c r="H21" s="128">
        <f>'5年成績'!H13+'4年成績'!H16+'総合成績'!H16</f>
        <v>26</v>
      </c>
      <c r="I21" s="128">
        <f>'5年成績'!I13+'4年成績'!I16+'総合成績'!I16</f>
        <v>41</v>
      </c>
      <c r="J21" s="128">
        <f>'5年成績'!J13+'4年成績'!J16+'総合成績'!J16</f>
        <v>20</v>
      </c>
      <c r="K21" s="128">
        <f>'5年成績'!K13+'4年成績'!K16+'総合成績'!K16</f>
        <v>32</v>
      </c>
      <c r="L21" s="128">
        <f>'5年成績'!L13+'4年成績'!L16+'総合成績'!L16</f>
        <v>29</v>
      </c>
      <c r="M21" s="128">
        <f>'5年成績'!M13+'4年成績'!M16+'総合成績'!M16</f>
        <v>44</v>
      </c>
      <c r="N21" s="128">
        <f>'5年成績'!N13+'4年成績'!N16+'総合成績'!N16</f>
        <v>0</v>
      </c>
      <c r="O21" s="78">
        <f t="shared" si="2"/>
        <v>0.2751677852348993</v>
      </c>
      <c r="P21" s="96">
        <f>'5年成績'!P13+'4年成績'!P16+'総合成績'!P16</f>
        <v>1</v>
      </c>
      <c r="Q21" s="96">
        <f>'5年成績'!Q13+'4年成績'!Q16+'総合成績'!Q16</f>
        <v>0</v>
      </c>
      <c r="R21" s="96">
        <f>'5年成績'!R13+'4年成績'!R16+'総合成績'!R16</f>
        <v>9</v>
      </c>
      <c r="S21" s="96">
        <f t="shared" si="6"/>
        <v>53</v>
      </c>
      <c r="T21" s="78">
        <f t="shared" si="3"/>
        <v>0.35570469798657717</v>
      </c>
      <c r="U21" s="78">
        <f t="shared" si="7"/>
        <v>0.3609467455621302</v>
      </c>
      <c r="V21" s="97">
        <f t="shared" si="4"/>
        <v>0.7166514435487074</v>
      </c>
      <c r="W21" s="15">
        <f>'総合成績'!W16+'5年成績'!W13+'4年成績'!W16</f>
        <v>84</v>
      </c>
      <c r="X21" s="17">
        <f>'総合成績'!X16+'5年成績'!X13+'4年成績'!X16</f>
        <v>21</v>
      </c>
      <c r="Y21" s="97">
        <f t="shared" si="1"/>
        <v>0.25</v>
      </c>
      <c r="Z21" s="187"/>
      <c r="AA21" s="101"/>
    </row>
    <row r="22" spans="2:27" ht="13.5">
      <c r="B22" s="102">
        <v>15</v>
      </c>
      <c r="C22" s="46" t="s">
        <v>25</v>
      </c>
      <c r="D22" s="128">
        <f>'5年成績'!D14+'4年成績'!D17+'総合成績'!D17</f>
        <v>120</v>
      </c>
      <c r="E22" s="128">
        <f>'5年成績'!E14+'4年成績'!E17+'総合成績'!E17</f>
        <v>330</v>
      </c>
      <c r="F22" s="128">
        <f>'5年成績'!F14+'4年成績'!F17+'総合成績'!F17</f>
        <v>288</v>
      </c>
      <c r="G22" s="128">
        <f>'5年成績'!G14+'4年成績'!G17+'総合成績'!G17</f>
        <v>86</v>
      </c>
      <c r="H22" s="128">
        <f>'5年成績'!H14+'4年成績'!H17+'総合成績'!H17</f>
        <v>66</v>
      </c>
      <c r="I22" s="128">
        <f>'5年成績'!I14+'4年成績'!I17+'総合成績'!I17</f>
        <v>98</v>
      </c>
      <c r="J22" s="128">
        <f>'5年成績'!J14+'4年成績'!J17+'総合成績'!J17</f>
        <v>39</v>
      </c>
      <c r="K22" s="128">
        <f>'5年成績'!K14+'4年成績'!K17+'総合成績'!K17</f>
        <v>26</v>
      </c>
      <c r="L22" s="128">
        <f>'5年成績'!L14+'4年成績'!L17+'総合成績'!L17</f>
        <v>112</v>
      </c>
      <c r="M22" s="128">
        <f>'5年成績'!M14+'4年成績'!M17+'総合成績'!M17</f>
        <v>10</v>
      </c>
      <c r="N22" s="128">
        <f>'5年成績'!N14+'4年成績'!N17+'総合成績'!N17</f>
        <v>2</v>
      </c>
      <c r="O22" s="78">
        <f t="shared" si="2"/>
        <v>0.2986111111111111</v>
      </c>
      <c r="P22" s="96">
        <f>'5年成績'!P14+'4年成績'!P17+'総合成績'!P17</f>
        <v>2</v>
      </c>
      <c r="Q22" s="96">
        <f>'5年成績'!Q14+'4年成績'!Q17+'総合成績'!Q17</f>
        <v>5</v>
      </c>
      <c r="R22" s="96">
        <f>'5年成績'!R14+'4年成績'!R17+'総合成績'!R17</f>
        <v>13</v>
      </c>
      <c r="S22" s="96">
        <f t="shared" si="6"/>
        <v>115</v>
      </c>
      <c r="T22" s="78">
        <f t="shared" si="3"/>
        <v>0.3993055555555556</v>
      </c>
      <c r="U22" s="78">
        <f t="shared" si="7"/>
        <v>0.382262996941896</v>
      </c>
      <c r="V22" s="97">
        <f t="shared" si="4"/>
        <v>0.7815685524974516</v>
      </c>
      <c r="W22" s="15">
        <f>'総合成績'!W17+'5年成績'!W14+'4年成績'!W17</f>
        <v>120</v>
      </c>
      <c r="X22" s="17">
        <f>'総合成績'!X17+'5年成績'!X14+'4年成績'!X17</f>
        <v>40</v>
      </c>
      <c r="Y22" s="97">
        <f t="shared" si="1"/>
        <v>0.3333333333333333</v>
      </c>
      <c r="Z22" s="187"/>
      <c r="AA22" s="101"/>
    </row>
    <row r="23" spans="2:27" ht="13.5">
      <c r="B23" s="102">
        <v>16</v>
      </c>
      <c r="C23" s="46" t="s">
        <v>26</v>
      </c>
      <c r="D23" s="128">
        <f>'5年成績'!D15+'4年成績'!D18+'総合成績'!D18</f>
        <v>121</v>
      </c>
      <c r="E23" s="128">
        <f>'5年成績'!E15+'4年成績'!E18+'総合成績'!E18</f>
        <v>350</v>
      </c>
      <c r="F23" s="128">
        <f>'5年成績'!F15+'4年成績'!F18+'総合成績'!F18</f>
        <v>304</v>
      </c>
      <c r="G23" s="128">
        <f>'5年成績'!G15+'4年成績'!G18+'総合成績'!G18</f>
        <v>123</v>
      </c>
      <c r="H23" s="128">
        <f>'5年成績'!H15+'4年成績'!H18+'総合成績'!H18</f>
        <v>124</v>
      </c>
      <c r="I23" s="128">
        <f>'5年成績'!I15+'4年成績'!I18+'総合成績'!I18</f>
        <v>114</v>
      </c>
      <c r="J23" s="128">
        <f>'5年成績'!J15+'4年成績'!J18+'総合成績'!J18</f>
        <v>39</v>
      </c>
      <c r="K23" s="128">
        <f>'5年成績'!K15+'4年成績'!K18+'総合成績'!K18</f>
        <v>23</v>
      </c>
      <c r="L23" s="128">
        <f>'5年成績'!L15+'4年成績'!L18+'総合成績'!L18</f>
        <v>83</v>
      </c>
      <c r="M23" s="128">
        <f>'5年成績'!M15+'4年成績'!M18+'総合成績'!M18</f>
        <v>38</v>
      </c>
      <c r="N23" s="128">
        <f>'5年成績'!N15+'4年成績'!N18+'総合成績'!N18</f>
        <v>2</v>
      </c>
      <c r="O23" s="78">
        <f t="shared" si="2"/>
        <v>0.40460526315789475</v>
      </c>
      <c r="P23" s="96">
        <f>'5年成績'!P15+'4年成績'!P18+'総合成績'!P18</f>
        <v>18</v>
      </c>
      <c r="Q23" s="96">
        <f>'5年成績'!Q15+'4年成績'!Q18+'総合成績'!Q18</f>
        <v>14</v>
      </c>
      <c r="R23" s="96">
        <f>'5年成績'!R15+'4年成績'!R18+'総合成績'!R18</f>
        <v>32</v>
      </c>
      <c r="S23" s="96">
        <f t="shared" si="6"/>
        <v>237</v>
      </c>
      <c r="T23" s="78">
        <f t="shared" si="3"/>
        <v>0.7796052631578947</v>
      </c>
      <c r="U23" s="78">
        <f t="shared" si="7"/>
        <v>0.47230320699708456</v>
      </c>
      <c r="V23" s="97">
        <f t="shared" si="4"/>
        <v>1.2519084701549792</v>
      </c>
      <c r="W23" s="15">
        <f>'総合成績'!W18+'5年成績'!W15+'4年成績'!W18</f>
        <v>169</v>
      </c>
      <c r="X23" s="17">
        <f>'総合成績'!X18+'5年成績'!X15+'4年成績'!X18</f>
        <v>74</v>
      </c>
      <c r="Y23" s="97">
        <f>X23/W23</f>
        <v>0.4378698224852071</v>
      </c>
      <c r="Z23" s="187"/>
      <c r="AA23" s="101"/>
    </row>
    <row r="24" spans="2:27" ht="13.5">
      <c r="B24" s="102">
        <v>17</v>
      </c>
      <c r="C24" s="46" t="s">
        <v>27</v>
      </c>
      <c r="D24" s="128">
        <f>'5年成績'!D16+'4年成績'!D19+'総合成績'!D19</f>
        <v>118</v>
      </c>
      <c r="E24" s="128">
        <f>'5年成績'!E16+'4年成績'!E19+'総合成績'!E19</f>
        <v>288</v>
      </c>
      <c r="F24" s="128">
        <f>'5年成績'!F16+'4年成績'!F19+'総合成績'!F19</f>
        <v>240</v>
      </c>
      <c r="G24" s="128">
        <f>'5年成績'!G16+'4年成績'!G19+'総合成績'!G19</f>
        <v>73</v>
      </c>
      <c r="H24" s="128">
        <f>'5年成績'!H16+'4年成績'!H19+'総合成績'!H19</f>
        <v>47</v>
      </c>
      <c r="I24" s="128">
        <f>'5年成績'!I16+'4年成績'!I19+'総合成績'!I19</f>
        <v>67</v>
      </c>
      <c r="J24" s="128">
        <f>'5年成績'!J16+'4年成績'!J19+'総合成績'!J19</f>
        <v>42</v>
      </c>
      <c r="K24" s="128">
        <f>'5年成績'!K16+'4年成績'!K19+'総合成績'!K19</f>
        <v>27</v>
      </c>
      <c r="L24" s="128">
        <f>'5年成績'!L16+'4年成績'!L19+'総合成績'!L19</f>
        <v>56</v>
      </c>
      <c r="M24" s="128">
        <f>'5年成績'!M16+'4年成績'!M19+'総合成績'!M19</f>
        <v>12</v>
      </c>
      <c r="N24" s="128">
        <f>'5年成績'!N16+'4年成績'!N19+'総合成績'!N19</f>
        <v>6</v>
      </c>
      <c r="O24" s="78">
        <f t="shared" si="2"/>
        <v>0.30416666666666664</v>
      </c>
      <c r="P24" s="96">
        <f>'5年成績'!P16+'4年成績'!P19+'総合成績'!P19</f>
        <v>0</v>
      </c>
      <c r="Q24" s="96">
        <f>'5年成績'!Q16+'4年成績'!Q19+'総合成績'!Q19</f>
        <v>3</v>
      </c>
      <c r="R24" s="96">
        <f>'5年成績'!R16+'4年成績'!R19+'総合成績'!R19</f>
        <v>13</v>
      </c>
      <c r="S24" s="96">
        <f t="shared" si="6"/>
        <v>92</v>
      </c>
      <c r="T24" s="78">
        <f t="shared" si="3"/>
        <v>0.38333333333333336</v>
      </c>
      <c r="U24" s="78">
        <f t="shared" si="7"/>
        <v>0.4078014184397163</v>
      </c>
      <c r="V24" s="97">
        <f t="shared" si="4"/>
        <v>0.7911347517730496</v>
      </c>
      <c r="W24" s="15">
        <f>'総合成績'!W19+'5年成績'!W16+'4年成績'!W19</f>
        <v>121</v>
      </c>
      <c r="X24" s="17">
        <f>'総合成績'!X19+'5年成績'!X16+'4年成績'!X19</f>
        <v>44</v>
      </c>
      <c r="Y24" s="97">
        <f>X24/W24</f>
        <v>0.36363636363636365</v>
      </c>
      <c r="Z24" s="187"/>
      <c r="AA24" s="101"/>
    </row>
    <row r="25" spans="2:27" ht="13.5">
      <c r="B25" s="182">
        <v>18</v>
      </c>
      <c r="C25" s="183" t="s">
        <v>67</v>
      </c>
      <c r="D25" s="184">
        <f>'5年成績'!D17+'4年成績'!D20</f>
        <v>22</v>
      </c>
      <c r="E25" s="184">
        <f>'5年成績'!E17+'4年成績'!E20</f>
        <v>29</v>
      </c>
      <c r="F25" s="184">
        <f>'5年成績'!F17+'4年成績'!F20</f>
        <v>23</v>
      </c>
      <c r="G25" s="184">
        <f>'5年成績'!G17+'4年成績'!G20</f>
        <v>12</v>
      </c>
      <c r="H25" s="184">
        <f>'5年成績'!H17+'4年成績'!H20</f>
        <v>11</v>
      </c>
      <c r="I25" s="184">
        <f>'5年成績'!I17+'4年成績'!I20</f>
        <v>13</v>
      </c>
      <c r="J25" s="184">
        <f>'5年成績'!J17+'4年成績'!J20</f>
        <v>6</v>
      </c>
      <c r="K25" s="184">
        <f>'5年成績'!K17+'4年成績'!K20</f>
        <v>4</v>
      </c>
      <c r="L25" s="184">
        <f>'5年成績'!L17+'4年成績'!L20</f>
        <v>10</v>
      </c>
      <c r="M25" s="184">
        <f>'5年成績'!M17+'4年成績'!M20</f>
        <v>7</v>
      </c>
      <c r="N25" s="184">
        <f>'5年成績'!N17+'4年成績'!N20</f>
        <v>0</v>
      </c>
      <c r="O25" s="185">
        <f t="shared" si="2"/>
        <v>0.5217391304347826</v>
      </c>
      <c r="P25" s="184">
        <f>'5年成績'!P17+'4年成績'!P20</f>
        <v>1</v>
      </c>
      <c r="Q25" s="184">
        <f>'5年成績'!Q17+'4年成績'!Q20</f>
        <v>0</v>
      </c>
      <c r="R25" s="184">
        <f>'5年成績'!R17+'4年成績'!R20</f>
        <v>5</v>
      </c>
      <c r="S25" s="184">
        <f t="shared" si="6"/>
        <v>20</v>
      </c>
      <c r="T25" s="185">
        <f t="shared" si="3"/>
        <v>0.8695652173913043</v>
      </c>
      <c r="U25" s="185">
        <f t="shared" si="7"/>
        <v>0.6206896551724138</v>
      </c>
      <c r="V25" s="186">
        <f t="shared" si="4"/>
        <v>1.4902548725637181</v>
      </c>
      <c r="W25" s="179">
        <f>'5年成績'!W17+'4年成績'!W20</f>
        <v>15</v>
      </c>
      <c r="X25" s="180">
        <f>'5年成績'!X17+'4年成績'!X20</f>
        <v>8</v>
      </c>
      <c r="Y25" s="186">
        <f>X25/W25</f>
        <v>0.5333333333333333</v>
      </c>
      <c r="Z25" s="187"/>
      <c r="AA25" s="101"/>
    </row>
    <row r="26" spans="2:27" ht="13.5">
      <c r="B26" s="151">
        <v>18</v>
      </c>
      <c r="C26" s="46" t="s">
        <v>225</v>
      </c>
      <c r="D26" s="152">
        <f>'総合成績'!D20</f>
        <v>17</v>
      </c>
      <c r="E26" s="152">
        <f>'総合成績'!E20</f>
        <v>31</v>
      </c>
      <c r="F26" s="152">
        <f>'総合成績'!F20</f>
        <v>20</v>
      </c>
      <c r="G26" s="152">
        <f>'総合成績'!G20</f>
        <v>1</v>
      </c>
      <c r="H26" s="152">
        <f>'総合成績'!H20</f>
        <v>1</v>
      </c>
      <c r="I26" s="152">
        <f>'総合成績'!I20</f>
        <v>5</v>
      </c>
      <c r="J26" s="152">
        <f>'総合成績'!J20</f>
        <v>8</v>
      </c>
      <c r="K26" s="152">
        <f>'総合成績'!K20</f>
        <v>7</v>
      </c>
      <c r="L26" s="152">
        <f>'総合成績'!L20</f>
        <v>5</v>
      </c>
      <c r="M26" s="152">
        <f>'総合成績'!M20</f>
        <v>3</v>
      </c>
      <c r="N26" s="152">
        <f>'総合成績'!N20</f>
        <v>3</v>
      </c>
      <c r="O26" s="78">
        <f t="shared" si="2"/>
        <v>0.05</v>
      </c>
      <c r="P26" s="152">
        <f>'総合成績'!P20</f>
        <v>0</v>
      </c>
      <c r="Q26" s="152">
        <f>'総合成績'!Q20</f>
        <v>0</v>
      </c>
      <c r="R26" s="152">
        <f>'総合成績'!R20</f>
        <v>0</v>
      </c>
      <c r="S26" s="96">
        <f t="shared" si="6"/>
        <v>1</v>
      </c>
      <c r="T26" s="78">
        <f>S26/F26</f>
        <v>0.05</v>
      </c>
      <c r="U26" s="78">
        <f>(G26+J26)/(F26+J26)</f>
        <v>0.32142857142857145</v>
      </c>
      <c r="V26" s="97">
        <f>T26+U26</f>
        <v>0.37142857142857144</v>
      </c>
      <c r="W26" s="15">
        <f>'総合成績'!W20</f>
        <v>3</v>
      </c>
      <c r="X26" s="17">
        <f>'総合成績'!X20</f>
        <v>0</v>
      </c>
      <c r="Y26" s="97">
        <v>0</v>
      </c>
      <c r="Z26" s="187"/>
      <c r="AA26" s="101"/>
    </row>
    <row r="27" spans="2:27" ht="13.5">
      <c r="B27" s="102">
        <v>19</v>
      </c>
      <c r="C27" s="46" t="s">
        <v>28</v>
      </c>
      <c r="D27" s="128">
        <f>'5年成績'!D18+'4年成績'!D21+'総合成績'!D21</f>
        <v>120</v>
      </c>
      <c r="E27" s="128">
        <f>'5年成績'!E18+'4年成績'!E21+'総合成績'!E21</f>
        <v>288</v>
      </c>
      <c r="F27" s="128">
        <f>'5年成績'!F18+'4年成績'!F21+'総合成績'!F21</f>
        <v>251</v>
      </c>
      <c r="G27" s="128">
        <f>'5年成績'!G18+'4年成績'!G21+'総合成績'!G21</f>
        <v>71</v>
      </c>
      <c r="H27" s="128">
        <f>'5年成績'!H18+'4年成績'!H21+'総合成績'!H21</f>
        <v>63</v>
      </c>
      <c r="I27" s="128">
        <f>'5年成績'!I18+'4年成績'!I21+'総合成績'!I21</f>
        <v>68</v>
      </c>
      <c r="J27" s="128">
        <f>'5年成績'!J18+'4年成績'!J21+'総合成績'!J21</f>
        <v>36</v>
      </c>
      <c r="K27" s="128">
        <f>'5年成績'!K18+'4年成績'!K21+'総合成績'!K21</f>
        <v>42</v>
      </c>
      <c r="L27" s="128">
        <f>'5年成績'!L18+'4年成績'!L21+'総合成績'!L21</f>
        <v>49</v>
      </c>
      <c r="M27" s="128">
        <f>'5年成績'!M18+'4年成績'!M21+'総合成績'!M21</f>
        <v>26</v>
      </c>
      <c r="N27" s="128">
        <f>'5年成績'!N18+'4年成績'!N21+'総合成績'!N21</f>
        <v>1</v>
      </c>
      <c r="O27" s="78">
        <f t="shared" si="2"/>
        <v>0.28286852589641437</v>
      </c>
      <c r="P27" s="96">
        <f>'5年成績'!P18+'4年成績'!P21+'総合成績'!P21</f>
        <v>9</v>
      </c>
      <c r="Q27" s="96">
        <f>'5年成績'!Q18+'4年成績'!Q21+'総合成績'!Q21</f>
        <v>6</v>
      </c>
      <c r="R27" s="96">
        <f>'5年成績'!R18+'4年成績'!R21+'総合成績'!R21</f>
        <v>18</v>
      </c>
      <c r="S27" s="96">
        <f t="shared" si="6"/>
        <v>128</v>
      </c>
      <c r="T27" s="78">
        <f t="shared" si="3"/>
        <v>0.5099601593625498</v>
      </c>
      <c r="U27" s="78">
        <f t="shared" si="7"/>
        <v>0.37282229965156793</v>
      </c>
      <c r="V27" s="97">
        <f t="shared" si="4"/>
        <v>0.8827824590141178</v>
      </c>
      <c r="W27" s="15">
        <f>'総合成績'!W21+'5年成績'!W18+'4年成績'!W21</f>
        <v>122</v>
      </c>
      <c r="X27" s="17">
        <f>'総合成績'!X21+'5年成績'!X18+'4年成績'!X21</f>
        <v>38</v>
      </c>
      <c r="Y27" s="97">
        <f>X27/W27</f>
        <v>0.3114754098360656</v>
      </c>
      <c r="Z27" s="187"/>
      <c r="AA27" s="101"/>
    </row>
    <row r="28" spans="2:27" ht="13.5">
      <c r="B28" s="102">
        <v>20</v>
      </c>
      <c r="C28" s="46" t="s">
        <v>30</v>
      </c>
      <c r="D28" s="128">
        <f>'5年成績'!D19+'4年成績'!D22+'総合成績'!D22</f>
        <v>62</v>
      </c>
      <c r="E28" s="128">
        <f>'5年成績'!E19+'4年成績'!E22+'総合成績'!E22</f>
        <v>115</v>
      </c>
      <c r="F28" s="128">
        <f>'5年成績'!F19+'4年成績'!F22+'総合成績'!F22</f>
        <v>86</v>
      </c>
      <c r="G28" s="128">
        <f>'5年成績'!G19+'4年成績'!G22+'総合成績'!G22</f>
        <v>17</v>
      </c>
      <c r="H28" s="128">
        <f>'5年成績'!H19+'4年成績'!H22+'総合成績'!H22</f>
        <v>20</v>
      </c>
      <c r="I28" s="128">
        <f>'5年成績'!I19+'4年成績'!I22+'総合成績'!I22</f>
        <v>21</v>
      </c>
      <c r="J28" s="128">
        <f>'5年成績'!J19+'4年成績'!J22+'総合成績'!J22</f>
        <v>28</v>
      </c>
      <c r="K28" s="128">
        <f>'5年成績'!K19+'4年成績'!K22+'総合成績'!K22</f>
        <v>33</v>
      </c>
      <c r="L28" s="128">
        <f>'5年成績'!L19+'4年成績'!L22+'総合成績'!L22</f>
        <v>21</v>
      </c>
      <c r="M28" s="128">
        <f>'5年成績'!M19+'4年成績'!M22+'総合成績'!M22</f>
        <v>14</v>
      </c>
      <c r="N28" s="128">
        <f>'5年成績'!N19+'4年成績'!N22+'総合成績'!N22</f>
        <v>1</v>
      </c>
      <c r="O28" s="78">
        <f t="shared" si="2"/>
        <v>0.19767441860465115</v>
      </c>
      <c r="P28" s="96">
        <f>'5年成績'!P19+'4年成績'!P22+'総合成績'!P22</f>
        <v>1</v>
      </c>
      <c r="Q28" s="96">
        <f>'5年成績'!Q19+'4年成績'!Q22+'総合成績'!Q22</f>
        <v>1</v>
      </c>
      <c r="R28" s="96">
        <f>'5年成績'!R19+'4年成績'!R22+'総合成績'!R22</f>
        <v>4</v>
      </c>
      <c r="S28" s="96">
        <f t="shared" si="6"/>
        <v>26</v>
      </c>
      <c r="T28" s="78">
        <f t="shared" si="3"/>
        <v>0.3023255813953488</v>
      </c>
      <c r="U28" s="78">
        <f t="shared" si="7"/>
        <v>0.39473684210526316</v>
      </c>
      <c r="V28" s="97">
        <f t="shared" si="4"/>
        <v>0.697062423500612</v>
      </c>
      <c r="W28" s="15">
        <f>'総合成績'!W22+'5年成績'!W19+'4年成績'!W22</f>
        <v>45</v>
      </c>
      <c r="X28" s="17">
        <f>'総合成績'!X22+'5年成績'!X19+'4年成績'!X22</f>
        <v>11</v>
      </c>
      <c r="Y28" s="97">
        <f aca="true" t="shared" si="8" ref="Y28:Y37">X28/W28</f>
        <v>0.24444444444444444</v>
      </c>
      <c r="Z28" s="187"/>
      <c r="AA28" s="101"/>
    </row>
    <row r="29" spans="2:27" ht="13.5">
      <c r="B29" s="103">
        <v>23</v>
      </c>
      <c r="C29" s="84" t="s">
        <v>33</v>
      </c>
      <c r="D29" s="85">
        <f>'5年成績'!D22+'4年成績'!D25</f>
        <v>12</v>
      </c>
      <c r="E29" s="85">
        <f>'5年成績'!E22+'4年成績'!E25</f>
        <v>14</v>
      </c>
      <c r="F29" s="85">
        <f>'5年成績'!F22+'4年成績'!F25</f>
        <v>11</v>
      </c>
      <c r="G29" s="85">
        <f>'5年成績'!G22+'4年成績'!G25</f>
        <v>1</v>
      </c>
      <c r="H29" s="85">
        <f>'5年成績'!H22+'4年成績'!H25</f>
        <v>2</v>
      </c>
      <c r="I29" s="85">
        <f>'5年成績'!I22+'4年成績'!I25</f>
        <v>3</v>
      </c>
      <c r="J29" s="85">
        <f>'5年成績'!J22+'4年成績'!J25</f>
        <v>3</v>
      </c>
      <c r="K29" s="85">
        <f>'5年成績'!K22+'4年成績'!K25</f>
        <v>5</v>
      </c>
      <c r="L29" s="85">
        <f>'5年成績'!L22+'4年成績'!L25</f>
        <v>3</v>
      </c>
      <c r="M29" s="85">
        <f>'5年成績'!M22+'4年成績'!M25</f>
        <v>3</v>
      </c>
      <c r="N29" s="85">
        <f>'5年成績'!N22+'4年成績'!N25</f>
        <v>0</v>
      </c>
      <c r="O29" s="86">
        <f t="shared" si="2"/>
        <v>0.09090909090909091</v>
      </c>
      <c r="P29" s="85">
        <f>'5年成績'!P22+'4年成績'!P25</f>
        <v>0</v>
      </c>
      <c r="Q29" s="85">
        <f>'5年成績'!Q22+'4年成績'!Q25</f>
        <v>0</v>
      </c>
      <c r="R29" s="85">
        <f>'5年成績'!R22+'4年成績'!R25</f>
        <v>0</v>
      </c>
      <c r="S29" s="85">
        <f t="shared" si="6"/>
        <v>1</v>
      </c>
      <c r="T29" s="86">
        <f t="shared" si="3"/>
        <v>0.09090909090909091</v>
      </c>
      <c r="U29" s="185">
        <f>(G29+J29)/(F29+J29)</f>
        <v>0.2857142857142857</v>
      </c>
      <c r="V29" s="186">
        <f>T29+U29</f>
        <v>0.37662337662337664</v>
      </c>
      <c r="W29" s="179">
        <f>'5年成績'!W22+'4年成績'!W25</f>
        <v>7</v>
      </c>
      <c r="X29" s="180">
        <f>'5年成績'!X22+'4年成績'!X25</f>
        <v>1</v>
      </c>
      <c r="Y29" s="186">
        <f t="shared" si="8"/>
        <v>0.14285714285714285</v>
      </c>
      <c r="Z29" s="187"/>
      <c r="AA29" s="101"/>
    </row>
    <row r="30" spans="2:27" ht="13.5">
      <c r="B30" s="102"/>
      <c r="C30" s="46"/>
      <c r="D30" s="128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78"/>
      <c r="P30" s="96"/>
      <c r="Q30" s="96"/>
      <c r="R30" s="96"/>
      <c r="S30" s="96"/>
      <c r="T30" s="78"/>
      <c r="U30" s="78"/>
      <c r="V30" s="97"/>
      <c r="W30" s="178"/>
      <c r="X30" s="19"/>
      <c r="Y30" s="97"/>
      <c r="Z30" s="101"/>
      <c r="AA30" s="101"/>
    </row>
    <row r="31" spans="2:25" ht="13.5">
      <c r="B31" s="102"/>
      <c r="C31" s="46" t="s">
        <v>158</v>
      </c>
      <c r="D31" s="128">
        <f>'総合成績'!D24</f>
        <v>13</v>
      </c>
      <c r="E31" s="128">
        <f>'総合成績'!E24</f>
        <v>14</v>
      </c>
      <c r="F31" s="128">
        <f>'総合成績'!F24</f>
        <v>7</v>
      </c>
      <c r="G31" s="128">
        <f>'総合成績'!G24</f>
        <v>1</v>
      </c>
      <c r="H31" s="128">
        <f>'総合成績'!H24</f>
        <v>1</v>
      </c>
      <c r="I31" s="128">
        <f>'総合成績'!I24</f>
        <v>5</v>
      </c>
      <c r="J31" s="128">
        <f>'総合成績'!J24</f>
        <v>7</v>
      </c>
      <c r="K31" s="128">
        <f>'総合成績'!K24</f>
        <v>1</v>
      </c>
      <c r="L31" s="128">
        <f>'総合成績'!L24</f>
        <v>3</v>
      </c>
      <c r="M31" s="128">
        <f>'総合成績'!M24</f>
        <v>0</v>
      </c>
      <c r="N31" s="128">
        <f>'総合成績'!N24</f>
        <v>0</v>
      </c>
      <c r="O31" s="78">
        <f t="shared" si="2"/>
        <v>0.14285714285714285</v>
      </c>
      <c r="P31" s="96">
        <f>'総合成績'!P24</f>
        <v>0</v>
      </c>
      <c r="Q31" s="96">
        <f>'総合成績'!Q24</f>
        <v>0</v>
      </c>
      <c r="R31" s="96">
        <f>'総合成績'!R24</f>
        <v>0</v>
      </c>
      <c r="S31" s="96">
        <f aca="true" t="shared" si="9" ref="S31:S37">G31+R31+Q31*2+P31*3</f>
        <v>1</v>
      </c>
      <c r="T31" s="78">
        <f aca="true" t="shared" si="10" ref="T31:T37">S31/F31</f>
        <v>0.14285714285714285</v>
      </c>
      <c r="U31" s="78">
        <f aca="true" t="shared" si="11" ref="U31:U37">(G31+J31)/(F31+J31)</f>
        <v>0.5714285714285714</v>
      </c>
      <c r="V31" s="97">
        <f aca="true" t="shared" si="12" ref="V31:V37">T31+U31</f>
        <v>0.7142857142857142</v>
      </c>
      <c r="W31" s="15">
        <f>'総合成績'!W24</f>
        <v>1</v>
      </c>
      <c r="X31" s="17">
        <f>'総合成績'!X24</f>
        <v>0</v>
      </c>
      <c r="Y31" s="97">
        <f t="shared" si="8"/>
        <v>0</v>
      </c>
    </row>
    <row r="32" spans="2:25" ht="13.5">
      <c r="B32" s="102"/>
      <c r="C32" s="46" t="s">
        <v>159</v>
      </c>
      <c r="D32" s="128">
        <f>'総合成績'!D25</f>
        <v>8</v>
      </c>
      <c r="E32" s="128">
        <f>'総合成績'!E25</f>
        <v>8</v>
      </c>
      <c r="F32" s="128">
        <f>'総合成績'!F25</f>
        <v>6</v>
      </c>
      <c r="G32" s="128">
        <f>'総合成績'!G25</f>
        <v>1</v>
      </c>
      <c r="H32" s="128">
        <f>'総合成績'!H25</f>
        <v>2</v>
      </c>
      <c r="I32" s="128">
        <f>'総合成績'!I25</f>
        <v>1</v>
      </c>
      <c r="J32" s="128">
        <f>'総合成績'!J25</f>
        <v>1</v>
      </c>
      <c r="K32" s="128">
        <f>'総合成績'!K25</f>
        <v>2</v>
      </c>
      <c r="L32" s="128">
        <f>'総合成績'!L25</f>
        <v>1</v>
      </c>
      <c r="M32" s="128">
        <f>'総合成績'!M25</f>
        <v>1</v>
      </c>
      <c r="N32" s="128">
        <f>'総合成績'!N25</f>
        <v>1</v>
      </c>
      <c r="O32" s="78">
        <f t="shared" si="2"/>
        <v>0.16666666666666666</v>
      </c>
      <c r="P32" s="96">
        <f>'総合成績'!P25</f>
        <v>0</v>
      </c>
      <c r="Q32" s="96">
        <f>'総合成績'!Q25</f>
        <v>0</v>
      </c>
      <c r="R32" s="96">
        <f>'総合成績'!R25</f>
        <v>0</v>
      </c>
      <c r="S32" s="96">
        <f t="shared" si="9"/>
        <v>1</v>
      </c>
      <c r="T32" s="78">
        <f t="shared" si="10"/>
        <v>0.16666666666666666</v>
      </c>
      <c r="U32" s="78">
        <f t="shared" si="11"/>
        <v>0.2857142857142857</v>
      </c>
      <c r="V32" s="97">
        <f t="shared" si="12"/>
        <v>0.45238095238095233</v>
      </c>
      <c r="W32" s="15">
        <f>'総合成績'!W25</f>
        <v>2</v>
      </c>
      <c r="X32" s="17">
        <f>'総合成績'!X25</f>
        <v>1</v>
      </c>
      <c r="Y32" s="97">
        <f t="shared" si="8"/>
        <v>0.5</v>
      </c>
    </row>
    <row r="33" spans="2:25" ht="13.5">
      <c r="B33" s="102"/>
      <c r="C33" s="136" t="s">
        <v>160</v>
      </c>
      <c r="D33" s="128">
        <f>'総合成績'!D26</f>
        <v>10</v>
      </c>
      <c r="E33" s="128">
        <f>'総合成績'!E26</f>
        <v>9</v>
      </c>
      <c r="F33" s="128">
        <f>'総合成績'!F26</f>
        <v>7</v>
      </c>
      <c r="G33" s="128">
        <f>'総合成績'!G26</f>
        <v>0</v>
      </c>
      <c r="H33" s="128">
        <f>'総合成績'!H26</f>
        <v>0</v>
      </c>
      <c r="I33" s="128">
        <f>'総合成績'!I26</f>
        <v>2</v>
      </c>
      <c r="J33" s="128">
        <f>'総合成績'!J26</f>
        <v>2</v>
      </c>
      <c r="K33" s="128">
        <f>'総合成績'!K26</f>
        <v>4</v>
      </c>
      <c r="L33" s="128">
        <f>'総合成績'!L26</f>
        <v>0</v>
      </c>
      <c r="M33" s="128">
        <f>'総合成績'!M26</f>
        <v>2</v>
      </c>
      <c r="N33" s="128">
        <f>'総合成績'!N26</f>
        <v>0</v>
      </c>
      <c r="O33" s="78">
        <f t="shared" si="2"/>
        <v>0</v>
      </c>
      <c r="P33" s="96">
        <f>'総合成績'!P26</f>
        <v>0</v>
      </c>
      <c r="Q33" s="96">
        <f>'総合成績'!Q26</f>
        <v>0</v>
      </c>
      <c r="R33" s="96">
        <f>'総合成績'!R26</f>
        <v>0</v>
      </c>
      <c r="S33" s="96">
        <f t="shared" si="9"/>
        <v>0</v>
      </c>
      <c r="T33" s="78">
        <f t="shared" si="10"/>
        <v>0</v>
      </c>
      <c r="U33" s="78">
        <f t="shared" si="11"/>
        <v>0.2222222222222222</v>
      </c>
      <c r="V33" s="97">
        <f t="shared" si="12"/>
        <v>0.2222222222222222</v>
      </c>
      <c r="W33" s="15">
        <f>'総合成績'!W26</f>
        <v>1</v>
      </c>
      <c r="X33" s="17">
        <f>'総合成績'!X26</f>
        <v>0</v>
      </c>
      <c r="Y33" s="97">
        <f t="shared" si="8"/>
        <v>0</v>
      </c>
    </row>
    <row r="34" spans="2:25" ht="13.5">
      <c r="B34" s="102"/>
      <c r="C34" s="46" t="s">
        <v>183</v>
      </c>
      <c r="D34" s="128">
        <f>'総合成績'!D28</f>
        <v>4</v>
      </c>
      <c r="E34" s="128">
        <f>'総合成績'!E28</f>
        <v>3</v>
      </c>
      <c r="F34" s="128">
        <f>'総合成績'!F28</f>
        <v>1</v>
      </c>
      <c r="G34" s="128">
        <f>'総合成績'!G28</f>
        <v>0</v>
      </c>
      <c r="H34" s="128">
        <f>'総合成績'!H28</f>
        <v>0</v>
      </c>
      <c r="I34" s="128">
        <f>'総合成績'!I28</f>
        <v>2</v>
      </c>
      <c r="J34" s="128">
        <f>'総合成績'!J28</f>
        <v>2</v>
      </c>
      <c r="K34" s="128">
        <f>'総合成績'!K28</f>
        <v>0</v>
      </c>
      <c r="L34" s="128">
        <f>'総合成績'!L28</f>
        <v>1</v>
      </c>
      <c r="M34" s="128">
        <f>'総合成績'!M28</f>
        <v>0</v>
      </c>
      <c r="N34" s="128">
        <f>'総合成績'!N28</f>
        <v>0</v>
      </c>
      <c r="O34" s="78">
        <f t="shared" si="2"/>
        <v>0</v>
      </c>
      <c r="P34" s="96">
        <f>'総合成績'!P28</f>
        <v>0</v>
      </c>
      <c r="Q34" s="96">
        <f>'総合成績'!Q28</f>
        <v>0</v>
      </c>
      <c r="R34" s="96">
        <f>'総合成績'!R28</f>
        <v>0</v>
      </c>
      <c r="S34" s="96">
        <f t="shared" si="9"/>
        <v>0</v>
      </c>
      <c r="T34" s="78">
        <f t="shared" si="10"/>
        <v>0</v>
      </c>
      <c r="U34" s="78">
        <f t="shared" si="11"/>
        <v>0.6666666666666666</v>
      </c>
      <c r="V34" s="97">
        <f t="shared" si="12"/>
        <v>0.6666666666666666</v>
      </c>
      <c r="W34" s="15">
        <f>'総合成績'!W28</f>
        <v>0</v>
      </c>
      <c r="X34" s="17">
        <f>'総合成績'!X28</f>
        <v>0</v>
      </c>
      <c r="Y34" s="97">
        <v>0</v>
      </c>
    </row>
    <row r="35" spans="2:25" ht="13.5">
      <c r="B35" s="102"/>
      <c r="C35" s="46" t="s">
        <v>356</v>
      </c>
      <c r="D35" s="128">
        <f>'総合成績'!D27</f>
        <v>3</v>
      </c>
      <c r="E35" s="128">
        <f>'総合成績'!E27</f>
        <v>4</v>
      </c>
      <c r="F35" s="128">
        <f>'総合成績'!F27</f>
        <v>4</v>
      </c>
      <c r="G35" s="128">
        <f>'総合成績'!G27</f>
        <v>1</v>
      </c>
      <c r="H35" s="128">
        <f>'総合成績'!H27</f>
        <v>1</v>
      </c>
      <c r="I35" s="128">
        <f>'総合成績'!I27</f>
        <v>1</v>
      </c>
      <c r="J35" s="128">
        <f>'総合成績'!J27</f>
        <v>0</v>
      </c>
      <c r="K35" s="128">
        <f>'総合成績'!K27</f>
        <v>1</v>
      </c>
      <c r="L35" s="128">
        <f>'総合成績'!L27</f>
        <v>2</v>
      </c>
      <c r="M35" s="128">
        <f>'総合成績'!M27</f>
        <v>0</v>
      </c>
      <c r="N35" s="128">
        <f>'総合成績'!N27</f>
        <v>0</v>
      </c>
      <c r="O35" s="78">
        <f t="shared" si="2"/>
        <v>0.25</v>
      </c>
      <c r="P35" s="96">
        <f>'総合成績'!P27</f>
        <v>0</v>
      </c>
      <c r="Q35" s="96">
        <f>'総合成績'!Q27</f>
        <v>0</v>
      </c>
      <c r="R35" s="96">
        <f>'総合成績'!R27</f>
        <v>0</v>
      </c>
      <c r="S35" s="96">
        <f>G35+R35+Q35*2+P35*3</f>
        <v>1</v>
      </c>
      <c r="T35" s="78">
        <f>S35/F35</f>
        <v>0.25</v>
      </c>
      <c r="U35" s="78">
        <f>(G35+J35)/(F35+J35)</f>
        <v>0.25</v>
      </c>
      <c r="V35" s="97">
        <f>T35+U35</f>
        <v>0.5</v>
      </c>
      <c r="W35" s="15">
        <f>'総合成績'!W27</f>
        <v>2</v>
      </c>
      <c r="X35" s="17">
        <f>'総合成績'!X27</f>
        <v>1</v>
      </c>
      <c r="Y35" s="97">
        <f t="shared" si="8"/>
        <v>0.5</v>
      </c>
    </row>
    <row r="36" spans="2:25" ht="13.5">
      <c r="B36" s="102"/>
      <c r="C36" s="46" t="s">
        <v>64</v>
      </c>
      <c r="D36" s="128">
        <v>4</v>
      </c>
      <c r="E36" s="64">
        <f>'5年成績'!E26</f>
        <v>3</v>
      </c>
      <c r="F36" s="64">
        <f>'5年成績'!F26</f>
        <v>1</v>
      </c>
      <c r="G36" s="64">
        <f>'5年成績'!G26</f>
        <v>0</v>
      </c>
      <c r="H36" s="64">
        <f>'5年成績'!H26</f>
        <v>0</v>
      </c>
      <c r="I36" s="64">
        <f>'5年成績'!I26</f>
        <v>0</v>
      </c>
      <c r="J36" s="64">
        <f>'5年成績'!J26</f>
        <v>2</v>
      </c>
      <c r="K36" s="64">
        <f>'5年成績'!K26</f>
        <v>0</v>
      </c>
      <c r="L36" s="64">
        <f>'5年成績'!L26</f>
        <v>1</v>
      </c>
      <c r="M36" s="64">
        <f>'5年成績'!M26</f>
        <v>1</v>
      </c>
      <c r="N36" s="64">
        <f>'5年成績'!N26</f>
        <v>0</v>
      </c>
      <c r="O36" s="94">
        <f>G36/F36</f>
        <v>0</v>
      </c>
      <c r="P36" s="64">
        <v>0</v>
      </c>
      <c r="Q36" s="64">
        <v>0</v>
      </c>
      <c r="R36" s="64">
        <v>0</v>
      </c>
      <c r="S36" s="96">
        <f t="shared" si="9"/>
        <v>0</v>
      </c>
      <c r="T36" s="78">
        <f t="shared" si="10"/>
        <v>0</v>
      </c>
      <c r="U36" s="78">
        <f t="shared" si="11"/>
        <v>0.6666666666666666</v>
      </c>
      <c r="V36" s="97">
        <f t="shared" si="12"/>
        <v>0.6666666666666666</v>
      </c>
      <c r="W36" s="15">
        <f>'5年成績'!W26</f>
        <v>1</v>
      </c>
      <c r="X36" s="17">
        <f>'5年成績'!X26</f>
        <v>0</v>
      </c>
      <c r="Y36" s="97">
        <f t="shared" si="8"/>
        <v>0</v>
      </c>
    </row>
    <row r="37" spans="2:25" ht="14.25" thickBot="1">
      <c r="B37" s="114"/>
      <c r="C37" s="115" t="s">
        <v>65</v>
      </c>
      <c r="D37" s="129">
        <f>'5年成績'!D27</f>
        <v>3</v>
      </c>
      <c r="E37" s="65">
        <f>'5年成績'!E27</f>
        <v>3</v>
      </c>
      <c r="F37" s="65">
        <f>'5年成績'!F27</f>
        <v>2</v>
      </c>
      <c r="G37" s="65">
        <f>'5年成績'!G27</f>
        <v>0</v>
      </c>
      <c r="H37" s="65">
        <f>'5年成績'!H27</f>
        <v>1</v>
      </c>
      <c r="I37" s="65">
        <f>'5年成績'!I27</f>
        <v>1</v>
      </c>
      <c r="J37" s="65">
        <f>'5年成績'!J27</f>
        <v>1</v>
      </c>
      <c r="K37" s="65">
        <f>'5年成績'!K27</f>
        <v>0</v>
      </c>
      <c r="L37" s="65">
        <f>'5年成績'!L27</f>
        <v>1</v>
      </c>
      <c r="M37" s="65">
        <f>'5年成績'!M27</f>
        <v>0</v>
      </c>
      <c r="N37" s="65">
        <f>'5年成績'!N27</f>
        <v>0</v>
      </c>
      <c r="O37" s="116">
        <f>G37/F37</f>
        <v>0</v>
      </c>
      <c r="P37" s="65">
        <v>0</v>
      </c>
      <c r="Q37" s="65">
        <v>0</v>
      </c>
      <c r="R37" s="65">
        <v>0</v>
      </c>
      <c r="S37" s="108">
        <f t="shared" si="9"/>
        <v>0</v>
      </c>
      <c r="T37" s="81">
        <f t="shared" si="10"/>
        <v>0</v>
      </c>
      <c r="U37" s="81">
        <f t="shared" si="11"/>
        <v>0.3333333333333333</v>
      </c>
      <c r="V37" s="119">
        <f t="shared" si="12"/>
        <v>0.3333333333333333</v>
      </c>
      <c r="W37" s="59">
        <f>'5年成績'!W27</f>
        <v>2</v>
      </c>
      <c r="X37" s="20">
        <f>'5年成績'!X27</f>
        <v>0</v>
      </c>
      <c r="Y37" s="61">
        <f t="shared" si="8"/>
        <v>0</v>
      </c>
    </row>
    <row r="38" spans="2:22" ht="13.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2:22" ht="14.25" thickBot="1">
      <c r="B39" s="101" t="s">
        <v>79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spans="2:22" ht="13.5">
      <c r="B40" s="100" t="s">
        <v>14</v>
      </c>
      <c r="C40" s="27" t="s">
        <v>35</v>
      </c>
      <c r="D40" s="27" t="s">
        <v>55</v>
      </c>
      <c r="E40" s="27" t="s">
        <v>48</v>
      </c>
      <c r="F40" s="27" t="s">
        <v>49</v>
      </c>
      <c r="G40" s="27" t="s">
        <v>5</v>
      </c>
      <c r="H40" s="27" t="s">
        <v>7</v>
      </c>
      <c r="I40" s="27" t="s">
        <v>9</v>
      </c>
      <c r="J40" s="27" t="s">
        <v>13</v>
      </c>
      <c r="K40" s="27" t="s">
        <v>46</v>
      </c>
      <c r="L40" s="27" t="s">
        <v>47</v>
      </c>
      <c r="M40" s="27" t="s">
        <v>52</v>
      </c>
      <c r="N40" s="27"/>
      <c r="O40" s="27" t="s">
        <v>50</v>
      </c>
      <c r="P40" s="27" t="s">
        <v>53</v>
      </c>
      <c r="Q40" s="27" t="s">
        <v>54</v>
      </c>
      <c r="R40" s="28" t="s">
        <v>73</v>
      </c>
      <c r="S40" s="31"/>
      <c r="T40" s="31"/>
      <c r="U40" s="101"/>
      <c r="V40" s="101"/>
    </row>
    <row r="41" spans="2:22" ht="13.5">
      <c r="B41" s="112">
        <v>1</v>
      </c>
      <c r="C41" s="46" t="s">
        <v>15</v>
      </c>
      <c r="D41" s="64">
        <f>'5年成績'!D31+'4年成績'!D31+'総合成績'!D34</f>
        <v>28</v>
      </c>
      <c r="E41" s="64">
        <f>'5年成績'!E31+'4年成績'!E31+'総合成績'!E34+0.01</f>
        <v>90.66</v>
      </c>
      <c r="F41" s="64">
        <f>'5年成績'!F31+'4年成績'!F31+'総合成績'!F34</f>
        <v>1748</v>
      </c>
      <c r="G41" s="64">
        <f>'5年成績'!G31+'4年成績'!G31+'総合成績'!G34</f>
        <v>482</v>
      </c>
      <c r="H41" s="64">
        <f>'5年成績'!H31+'4年成績'!H31+'総合成績'!H34</f>
        <v>106</v>
      </c>
      <c r="I41" s="64">
        <f>'5年成績'!I31+'4年成績'!I31+'総合成績'!I34</f>
        <v>78</v>
      </c>
      <c r="J41" s="64">
        <f>'5年成績'!J31+'4年成績'!J31+'総合成績'!J34</f>
        <v>50</v>
      </c>
      <c r="K41" s="64">
        <f>'5年成績'!K31+'4年成績'!K31+'総合成績'!K34</f>
        <v>136</v>
      </c>
      <c r="L41" s="64">
        <f>'5年成績'!L31+'4年成績'!L31+'総合成績'!L34</f>
        <v>74</v>
      </c>
      <c r="M41" s="64">
        <f>'5年成績'!M31+'4年成績'!M31+'総合成績'!M34</f>
        <v>13</v>
      </c>
      <c r="N41" s="64"/>
      <c r="O41" s="94">
        <f>L41/E41*7</f>
        <v>5.7136554158394</v>
      </c>
      <c r="P41" s="64">
        <f>'5年成績'!P31+'4年成績'!P31+'総合成績'!P34</f>
        <v>11</v>
      </c>
      <c r="Q41" s="64">
        <f>'5年成績'!Q31+'4年成績'!Q31+'総合成績'!Q34</f>
        <v>13</v>
      </c>
      <c r="R41" s="113">
        <f>'5年成績'!R31+'4年成績'!R31+'総合成績'!R34</f>
        <v>0</v>
      </c>
      <c r="S41" s="109"/>
      <c r="T41" s="31"/>
      <c r="U41" s="101"/>
      <c r="V41" s="101"/>
    </row>
    <row r="42" spans="2:22" ht="13.5">
      <c r="B42" s="112">
        <v>2</v>
      </c>
      <c r="C42" s="46" t="s">
        <v>16</v>
      </c>
      <c r="D42" s="64">
        <f>'総合成績'!D35</f>
        <v>2</v>
      </c>
      <c r="E42" s="64">
        <f>'総合成績'!E35</f>
        <v>8</v>
      </c>
      <c r="F42" s="64">
        <f>'総合成績'!F35</f>
        <v>95</v>
      </c>
      <c r="G42" s="64">
        <f>'総合成績'!G35</f>
        <v>35</v>
      </c>
      <c r="H42" s="64">
        <f>'総合成績'!H35</f>
        <v>5</v>
      </c>
      <c r="I42" s="64">
        <f>'総合成績'!I35</f>
        <v>3</v>
      </c>
      <c r="J42" s="64">
        <f>'総合成績'!J35</f>
        <v>6</v>
      </c>
      <c r="K42" s="64">
        <f>'総合成績'!K35</f>
        <v>4</v>
      </c>
      <c r="L42" s="64">
        <f>'総合成績'!L35</f>
        <v>2</v>
      </c>
      <c r="M42" s="64">
        <f>'総合成績'!M35</f>
        <v>1</v>
      </c>
      <c r="N42" s="64"/>
      <c r="O42" s="94">
        <f>L42/E42*7</f>
        <v>1.75</v>
      </c>
      <c r="P42" s="64">
        <f>'総合成績'!P35</f>
        <v>1</v>
      </c>
      <c r="Q42" s="64">
        <f>'総合成績'!Q35</f>
        <v>1</v>
      </c>
      <c r="R42" s="113">
        <f>'総合成績'!R35</f>
        <v>0</v>
      </c>
      <c r="S42" s="109"/>
      <c r="T42" s="31"/>
      <c r="U42" s="101"/>
      <c r="V42" s="101"/>
    </row>
    <row r="43" spans="2:22" ht="13.5">
      <c r="B43" s="112">
        <v>4</v>
      </c>
      <c r="C43" s="46" t="s">
        <v>220</v>
      </c>
      <c r="D43" s="64">
        <f>'総合成績'!D36</f>
        <v>3</v>
      </c>
      <c r="E43" s="64">
        <f>'総合成績'!E36</f>
        <v>3</v>
      </c>
      <c r="F43" s="64">
        <f>'総合成績'!F36</f>
        <v>43</v>
      </c>
      <c r="G43" s="64">
        <f>'総合成績'!G36</f>
        <v>12</v>
      </c>
      <c r="H43" s="64">
        <f>'総合成績'!H36</f>
        <v>3</v>
      </c>
      <c r="I43" s="64">
        <f>'総合成績'!I36</f>
        <v>0</v>
      </c>
      <c r="J43" s="64">
        <f>'総合成績'!J36</f>
        <v>0</v>
      </c>
      <c r="K43" s="64">
        <f>'総合成績'!K36</f>
        <v>0</v>
      </c>
      <c r="L43" s="64">
        <f>'総合成績'!L36</f>
        <v>0</v>
      </c>
      <c r="M43" s="64">
        <f>'総合成績'!M36</f>
        <v>0</v>
      </c>
      <c r="N43" s="64"/>
      <c r="O43" s="94">
        <f aca="true" t="shared" si="13" ref="O43:O55">L43/E43*7</f>
        <v>0</v>
      </c>
      <c r="P43" s="64">
        <f>'総合成績'!P36</f>
        <v>0</v>
      </c>
      <c r="Q43" s="64">
        <f>'総合成績'!Q36</f>
        <v>0</v>
      </c>
      <c r="R43" s="113">
        <f>'総合成績'!R36</f>
        <v>0</v>
      </c>
      <c r="S43" s="109"/>
      <c r="T43" s="31"/>
      <c r="U43" s="101"/>
      <c r="V43" s="101"/>
    </row>
    <row r="44" spans="2:22" ht="13.5">
      <c r="B44" s="112">
        <v>5</v>
      </c>
      <c r="C44" s="46" t="s">
        <v>74</v>
      </c>
      <c r="D44" s="64">
        <f>'4年成績'!D38</f>
        <v>1</v>
      </c>
      <c r="E44" s="64">
        <f>'4年成績'!E38</f>
        <v>1</v>
      </c>
      <c r="F44" s="64">
        <f>'4年成績'!F38</f>
        <v>33</v>
      </c>
      <c r="G44" s="64">
        <f>'4年成績'!G38</f>
        <v>7</v>
      </c>
      <c r="H44" s="64">
        <f>'4年成績'!H38</f>
        <v>0</v>
      </c>
      <c r="I44" s="64">
        <f>'4年成績'!I38</f>
        <v>2</v>
      </c>
      <c r="J44" s="64">
        <f>'4年成績'!J38</f>
        <v>1</v>
      </c>
      <c r="K44" s="64">
        <f>'4年成績'!K38</f>
        <v>3</v>
      </c>
      <c r="L44" s="64">
        <f>'4年成績'!L38</f>
        <v>0</v>
      </c>
      <c r="M44" s="64">
        <f>'4年成績'!M38</f>
        <v>0</v>
      </c>
      <c r="N44" s="64"/>
      <c r="O44" s="94">
        <f t="shared" si="13"/>
        <v>0</v>
      </c>
      <c r="P44" s="64">
        <f>'4年成績'!P38</f>
        <v>0</v>
      </c>
      <c r="Q44" s="64">
        <f>'4年成績'!Q38</f>
        <v>0</v>
      </c>
      <c r="R44" s="113">
        <f>'4年成績'!R38</f>
        <v>0</v>
      </c>
      <c r="S44" s="109"/>
      <c r="T44" s="31"/>
      <c r="U44" s="101"/>
      <c r="V44" s="101"/>
    </row>
    <row r="45" spans="2:22" ht="13.5">
      <c r="B45" s="153">
        <v>6</v>
      </c>
      <c r="C45" s="154" t="s">
        <v>18</v>
      </c>
      <c r="D45" s="155">
        <f>'5年成績'!D32+'4年成績'!D32</f>
        <v>29</v>
      </c>
      <c r="E45" s="155">
        <f>'5年成績'!E32+'4年成績'!E32</f>
        <v>87</v>
      </c>
      <c r="F45" s="155">
        <f>'5年成績'!F32+'4年成績'!F32</f>
        <v>1629</v>
      </c>
      <c r="G45" s="155">
        <f>'5年成績'!G32+'4年成績'!G32</f>
        <v>440</v>
      </c>
      <c r="H45" s="155">
        <f>'5年成績'!H32+'4年成績'!H32</f>
        <v>86</v>
      </c>
      <c r="I45" s="155">
        <f>'5年成績'!I32+'4年成績'!I32</f>
        <v>64</v>
      </c>
      <c r="J45" s="155">
        <f>'5年成績'!J32+'4年成績'!J32</f>
        <v>77</v>
      </c>
      <c r="K45" s="155">
        <f>'5年成績'!K32+'4年成績'!K32</f>
        <v>115</v>
      </c>
      <c r="L45" s="155">
        <f>'5年成績'!L32+'4年成績'!L32</f>
        <v>52</v>
      </c>
      <c r="M45" s="155">
        <f>'5年成績'!M32+'4年成績'!M32</f>
        <v>13</v>
      </c>
      <c r="N45" s="156"/>
      <c r="O45" s="94">
        <f t="shared" si="13"/>
        <v>4.183908045977012</v>
      </c>
      <c r="P45" s="156">
        <f>'5年成績'!P32+'4年成績'!P32</f>
        <v>14</v>
      </c>
      <c r="Q45" s="156">
        <f>'5年成績'!Q32+'4年成績'!Q32</f>
        <v>8</v>
      </c>
      <c r="R45" s="157">
        <f>'5年成績'!R32+'4年成績'!R32</f>
        <v>0</v>
      </c>
      <c r="S45" s="110"/>
      <c r="T45" s="105"/>
      <c r="U45" s="101"/>
      <c r="V45" s="101"/>
    </row>
    <row r="46" spans="2:22" ht="13.5">
      <c r="B46" s="112">
        <v>6</v>
      </c>
      <c r="C46" s="46" t="s">
        <v>77</v>
      </c>
      <c r="D46" s="120">
        <f>'総合成績'!D37</f>
        <v>3</v>
      </c>
      <c r="E46" s="120">
        <f>'総合成績'!E37</f>
        <v>9</v>
      </c>
      <c r="F46" s="120">
        <f>'総合成績'!F37</f>
        <v>161</v>
      </c>
      <c r="G46" s="120">
        <f>'総合成績'!G37</f>
        <v>42</v>
      </c>
      <c r="H46" s="120">
        <f>'総合成績'!H37</f>
        <v>7</v>
      </c>
      <c r="I46" s="120">
        <f>'総合成績'!I37</f>
        <v>7</v>
      </c>
      <c r="J46" s="120">
        <f>'総合成績'!J37</f>
        <v>9</v>
      </c>
      <c r="K46" s="120">
        <f>'総合成績'!K37</f>
        <v>7</v>
      </c>
      <c r="L46" s="120">
        <f>'総合成績'!L37</f>
        <v>3</v>
      </c>
      <c r="M46" s="120">
        <f>'総合成績'!M37</f>
        <v>1</v>
      </c>
      <c r="N46" s="164"/>
      <c r="O46" s="94">
        <f t="shared" si="13"/>
        <v>2.333333333333333</v>
      </c>
      <c r="P46" s="164">
        <f>'総合成績'!P37</f>
        <v>2</v>
      </c>
      <c r="Q46" s="164">
        <f>'総合成績'!Q37</f>
        <v>0</v>
      </c>
      <c r="R46" s="165">
        <f>'総合成績'!R37</f>
        <v>0</v>
      </c>
      <c r="S46" s="110"/>
      <c r="T46" s="105"/>
      <c r="U46" s="101"/>
      <c r="V46" s="101"/>
    </row>
    <row r="47" spans="2:22" ht="13.5">
      <c r="B47" s="102">
        <v>7</v>
      </c>
      <c r="C47" s="46" t="s">
        <v>19</v>
      </c>
      <c r="D47" s="96">
        <f>'総合成績'!D38</f>
        <v>3</v>
      </c>
      <c r="E47" s="96">
        <f>'総合成績'!E38</f>
        <v>6</v>
      </c>
      <c r="F47" s="96">
        <f>'総合成績'!F38</f>
        <v>202</v>
      </c>
      <c r="G47" s="96">
        <f>'総合成績'!G38</f>
        <v>54</v>
      </c>
      <c r="H47" s="96">
        <f>'総合成績'!H38</f>
        <v>17</v>
      </c>
      <c r="I47" s="96">
        <f>'総合成績'!I38</f>
        <v>15</v>
      </c>
      <c r="J47" s="96">
        <f>'総合成績'!J38</f>
        <v>8</v>
      </c>
      <c r="K47" s="96">
        <f>'総合成績'!K38</f>
        <v>25</v>
      </c>
      <c r="L47" s="96">
        <f>'総合成績'!L38</f>
        <v>18</v>
      </c>
      <c r="M47" s="96">
        <f>'総合成績'!M38</f>
        <v>3</v>
      </c>
      <c r="N47" s="99"/>
      <c r="O47" s="94">
        <f t="shared" si="13"/>
        <v>21</v>
      </c>
      <c r="P47" s="99">
        <f>'総合成績'!P38</f>
        <v>0</v>
      </c>
      <c r="Q47" s="99">
        <f>'総合成績'!Q38</f>
        <v>2</v>
      </c>
      <c r="R47" s="104">
        <f>'総合成績'!R38</f>
        <v>0</v>
      </c>
      <c r="S47" s="110"/>
      <c r="T47" s="105"/>
      <c r="U47" s="101"/>
      <c r="V47" s="101"/>
    </row>
    <row r="48" spans="2:22" ht="13.5">
      <c r="B48" s="102">
        <v>8</v>
      </c>
      <c r="C48" s="46" t="s">
        <v>34</v>
      </c>
      <c r="D48" s="96">
        <f>'5年成績'!D37+'4年成績'!D39+'総合成績'!D39</f>
        <v>11</v>
      </c>
      <c r="E48" s="96">
        <f>'5年成績'!E37+'4年成績'!E39+'総合成績'!E39</f>
        <v>16.66</v>
      </c>
      <c r="F48" s="96">
        <f>'5年成績'!F37+'4年成績'!F39+'総合成績'!F39</f>
        <v>378</v>
      </c>
      <c r="G48" s="96">
        <f>'5年成績'!G37+'4年成績'!G39+'総合成績'!G39</f>
        <v>97</v>
      </c>
      <c r="H48" s="96">
        <f>'5年成績'!H37+'4年成績'!H39+'総合成績'!H39</f>
        <v>20</v>
      </c>
      <c r="I48" s="96">
        <f>'5年成績'!I37+'4年成績'!I39+'総合成績'!I39</f>
        <v>28</v>
      </c>
      <c r="J48" s="96">
        <f>'5年成績'!J37+'4年成績'!J39+'総合成績'!J39</f>
        <v>16</v>
      </c>
      <c r="K48" s="96">
        <f>'5年成績'!K37+'4年成績'!K39+'総合成績'!K39</f>
        <v>34</v>
      </c>
      <c r="L48" s="96">
        <f>'5年成績'!L37+'4年成績'!L39+'総合成績'!L39</f>
        <v>17</v>
      </c>
      <c r="M48" s="96">
        <f>'5年成績'!M37+'4年成績'!M39+'総合成績'!M39</f>
        <v>1</v>
      </c>
      <c r="N48" s="99"/>
      <c r="O48" s="94">
        <f t="shared" si="13"/>
        <v>7.142857142857143</v>
      </c>
      <c r="P48" s="99">
        <f>'5年成績'!P37+'4年成績'!P39+'総合成績'!P39</f>
        <v>2</v>
      </c>
      <c r="Q48" s="99">
        <f>'5年成績'!Q37+'4年成績'!Q39+'総合成績'!Q39</f>
        <v>3</v>
      </c>
      <c r="R48" s="104">
        <f>'5年成績'!R37+'4年成績'!R39+'総合成績'!R39</f>
        <v>0</v>
      </c>
      <c r="S48" s="110"/>
      <c r="U48" s="101"/>
      <c r="V48" s="101"/>
    </row>
    <row r="49" spans="2:22" ht="13.5">
      <c r="B49" s="102">
        <v>10</v>
      </c>
      <c r="C49" s="46" t="s">
        <v>20</v>
      </c>
      <c r="D49" s="96">
        <f>'5年成績'!D33+'4年成績'!D33+'総合成績'!D40</f>
        <v>39</v>
      </c>
      <c r="E49" s="96">
        <f>'5年成績'!E33+'4年成績'!E33+'総合成績'!E40</f>
        <v>121</v>
      </c>
      <c r="F49" s="96">
        <f>'5年成績'!F33+'4年成績'!F33+'総合成績'!F40</f>
        <v>1830</v>
      </c>
      <c r="G49" s="96">
        <f>'5年成績'!G33+'4年成績'!G33+'総合成績'!G40</f>
        <v>512</v>
      </c>
      <c r="H49" s="96">
        <f>'5年成績'!H33+'4年成績'!H33+'総合成績'!H40</f>
        <v>78</v>
      </c>
      <c r="I49" s="96">
        <f>'5年成績'!I33+'4年成績'!I33+'総合成績'!I40</f>
        <v>73</v>
      </c>
      <c r="J49" s="96">
        <f>'5年成績'!J33+'4年成績'!J33+'総合成績'!J40</f>
        <v>81</v>
      </c>
      <c r="K49" s="96">
        <f>'5年成績'!K33+'4年成績'!K33+'総合成績'!K40</f>
        <v>55</v>
      </c>
      <c r="L49" s="96">
        <f>'5年成績'!L33+'4年成績'!L33+'総合成績'!L40</f>
        <v>31</v>
      </c>
      <c r="M49" s="96">
        <f>'5年成績'!M33+'4年成績'!M33+'総合成績'!M40</f>
        <v>6</v>
      </c>
      <c r="N49" s="99"/>
      <c r="O49" s="94">
        <f t="shared" si="13"/>
        <v>1.793388429752066</v>
      </c>
      <c r="P49" s="99">
        <f>'5年成績'!P33+'4年成績'!P33+'総合成績'!P40</f>
        <v>22</v>
      </c>
      <c r="Q49" s="99">
        <f>'5年成績'!Q33+'4年成績'!Q33+'総合成績'!Q40</f>
        <v>6</v>
      </c>
      <c r="R49" s="104">
        <f>'5年成績'!R33+'4年成績'!R33+'総合成績'!R40</f>
        <v>4</v>
      </c>
      <c r="S49" s="110"/>
      <c r="T49" s="105"/>
      <c r="U49" s="101"/>
      <c r="V49" s="101"/>
    </row>
    <row r="50" spans="2:22" ht="13.5">
      <c r="B50" s="102">
        <v>13</v>
      </c>
      <c r="C50" s="46" t="s">
        <v>23</v>
      </c>
      <c r="D50" s="96">
        <f>'5年成績'!D34+'4年成績'!D34+'総合成績'!D41</f>
        <v>9</v>
      </c>
      <c r="E50" s="96">
        <f>'5年成績'!E34+'4年成績'!E34+'総合成績'!E41</f>
        <v>24.33</v>
      </c>
      <c r="F50" s="96">
        <f>'5年成績'!F34+'4年成績'!F34+'総合成績'!F41</f>
        <v>440</v>
      </c>
      <c r="G50" s="96">
        <f>'5年成績'!G34+'4年成績'!G34+'総合成績'!G41</f>
        <v>115</v>
      </c>
      <c r="H50" s="96">
        <f>'5年成績'!H34+'4年成績'!H34+'総合成績'!H41</f>
        <v>18</v>
      </c>
      <c r="I50" s="96">
        <f>'5年成績'!I34+'4年成績'!I34+'総合成績'!I41</f>
        <v>24</v>
      </c>
      <c r="J50" s="96">
        <f>'5年成績'!J34+'4年成績'!J34+'総合成績'!J41</f>
        <v>17</v>
      </c>
      <c r="K50" s="96">
        <f>'5年成績'!K34+'4年成績'!K34+'総合成績'!K41</f>
        <v>17</v>
      </c>
      <c r="L50" s="96">
        <f>'5年成績'!L34+'4年成績'!L34+'総合成績'!L41</f>
        <v>15</v>
      </c>
      <c r="M50" s="96">
        <f>'5年成績'!M34+'4年成績'!M34+'総合成績'!M41</f>
        <v>1</v>
      </c>
      <c r="N50" s="99"/>
      <c r="O50" s="94">
        <f t="shared" si="13"/>
        <v>4.315659679408139</v>
      </c>
      <c r="P50" s="99">
        <f>'5年成績'!P34+'4年成績'!P34+'総合成績'!P41</f>
        <v>5</v>
      </c>
      <c r="Q50" s="99">
        <f>'5年成績'!Q34+'4年成績'!Q34+'総合成績'!Q41</f>
        <v>1</v>
      </c>
      <c r="R50" s="104">
        <f>'5年成績'!R34+'4年成績'!R34+'総合成績'!R41</f>
        <v>1</v>
      </c>
      <c r="S50" s="110"/>
      <c r="T50" s="105"/>
      <c r="U50" s="101"/>
      <c r="V50" s="101"/>
    </row>
    <row r="51" spans="2:22" ht="13.5">
      <c r="B51" s="102">
        <v>14</v>
      </c>
      <c r="C51" s="46" t="s">
        <v>279</v>
      </c>
      <c r="D51" s="96">
        <f>'総合成績'!D42</f>
        <v>2</v>
      </c>
      <c r="E51" s="96">
        <f>'総合成績'!E42</f>
        <v>5.33</v>
      </c>
      <c r="F51" s="96">
        <f>'総合成績'!F42</f>
        <v>85</v>
      </c>
      <c r="G51" s="96">
        <f>'総合成績'!G42</f>
        <v>23</v>
      </c>
      <c r="H51" s="96">
        <f>'総合成績'!H42</f>
        <v>4</v>
      </c>
      <c r="I51" s="96">
        <f>'総合成績'!I42</f>
        <v>2</v>
      </c>
      <c r="J51" s="96">
        <f>'総合成績'!J42</f>
        <v>1</v>
      </c>
      <c r="K51" s="96">
        <f>'総合成績'!K42</f>
        <v>5</v>
      </c>
      <c r="L51" s="96">
        <f>'総合成績'!L42</f>
        <v>4</v>
      </c>
      <c r="M51" s="96">
        <f>'総合成績'!M42</f>
        <v>0</v>
      </c>
      <c r="N51" s="99"/>
      <c r="O51" s="94">
        <f t="shared" si="13"/>
        <v>5.25328330206379</v>
      </c>
      <c r="P51" s="99">
        <f>'総合成績'!P42</f>
        <v>1</v>
      </c>
      <c r="Q51" s="99">
        <f>'総合成績'!Q42</f>
        <v>0</v>
      </c>
      <c r="R51" s="104">
        <f>'総合成績'!R42</f>
        <v>0</v>
      </c>
      <c r="S51" s="110"/>
      <c r="T51" s="105"/>
      <c r="U51" s="101"/>
      <c r="V51" s="101"/>
    </row>
    <row r="52" spans="2:22" ht="13.5">
      <c r="B52" s="102">
        <v>15</v>
      </c>
      <c r="C52" s="46" t="s">
        <v>25</v>
      </c>
      <c r="D52" s="96">
        <f>'5年成績'!D35</f>
        <v>3</v>
      </c>
      <c r="E52" s="96">
        <f>'5年成績'!E35</f>
        <v>8</v>
      </c>
      <c r="F52" s="96">
        <f>'5年成績'!F35</f>
        <v>121</v>
      </c>
      <c r="G52" s="96">
        <f>'5年成績'!G35</f>
        <v>36</v>
      </c>
      <c r="H52" s="96">
        <f>'5年成績'!H35</f>
        <v>8</v>
      </c>
      <c r="I52" s="96">
        <f>'5年成績'!I35</f>
        <v>5</v>
      </c>
      <c r="J52" s="96">
        <f>'5年成績'!J35</f>
        <v>4</v>
      </c>
      <c r="K52" s="96">
        <f>'5年成績'!K35</f>
        <v>4</v>
      </c>
      <c r="L52" s="96">
        <f>'5年成績'!L35</f>
        <v>3</v>
      </c>
      <c r="M52" s="96">
        <f>'5年成績'!M35</f>
        <v>1</v>
      </c>
      <c r="N52" s="99"/>
      <c r="O52" s="94">
        <f t="shared" si="13"/>
        <v>2.625</v>
      </c>
      <c r="P52" s="99">
        <f>'5年成績'!P35</f>
        <v>2</v>
      </c>
      <c r="Q52" s="99">
        <f>'5年成績'!Q35</f>
        <v>0</v>
      </c>
      <c r="R52" s="104">
        <f>'5年成績'!R35</f>
        <v>0</v>
      </c>
      <c r="S52" s="110"/>
      <c r="T52" s="105"/>
      <c r="U52" s="101"/>
      <c r="V52" s="101"/>
    </row>
    <row r="53" spans="2:22" ht="13.5">
      <c r="B53" s="102">
        <v>16</v>
      </c>
      <c r="C53" s="46" t="s">
        <v>26</v>
      </c>
      <c r="D53" s="96">
        <f>'5年成績'!D36+'4年成績'!D35+'総合成績'!D43</f>
        <v>83</v>
      </c>
      <c r="E53" s="96">
        <f>'5年成績'!E36+'4年成績'!E35+'総合成績'!E43</f>
        <v>400</v>
      </c>
      <c r="F53" s="96">
        <f>'5年成績'!F36+'4年成績'!F35+'総合成績'!F43</f>
        <v>5822</v>
      </c>
      <c r="G53" s="96">
        <f>'5年成績'!G36+'4年成績'!G35+'総合成績'!G43</f>
        <v>1614</v>
      </c>
      <c r="H53" s="96">
        <f>'5年成績'!H36+'4年成績'!H35+'総合成績'!H43</f>
        <v>221</v>
      </c>
      <c r="I53" s="96">
        <f>'5年成績'!I36+'4年成績'!I35+'総合成績'!I43</f>
        <v>165</v>
      </c>
      <c r="J53" s="96">
        <f>'5年成績'!J36+'4年成績'!J35+'総合成績'!J43</f>
        <v>281</v>
      </c>
      <c r="K53" s="96">
        <f>'5年成績'!K36+'4年成績'!K35+'総合成績'!K43</f>
        <v>123</v>
      </c>
      <c r="L53" s="96">
        <f>'5年成績'!L36+'4年成績'!L35+'総合成績'!L43</f>
        <v>66</v>
      </c>
      <c r="M53" s="96">
        <f>'5年成績'!M36+'4年成績'!M35+'総合成績'!M43</f>
        <v>23</v>
      </c>
      <c r="N53" s="99"/>
      <c r="O53" s="94">
        <f t="shared" si="13"/>
        <v>1.155</v>
      </c>
      <c r="P53" s="99">
        <f>'5年成績'!P36+'4年成績'!P35+'総合成績'!P43</f>
        <v>62</v>
      </c>
      <c r="Q53" s="99">
        <f>'5年成績'!Q36+'4年成績'!Q35+'総合成績'!Q43</f>
        <v>17</v>
      </c>
      <c r="R53" s="104">
        <f>'5年成績'!R36+'4年成績'!R35+'総合成績'!R43</f>
        <v>1</v>
      </c>
      <c r="S53" s="110"/>
      <c r="T53" s="105"/>
      <c r="U53" s="101"/>
      <c r="V53" s="101"/>
    </row>
    <row r="54" spans="2:22" ht="13.5">
      <c r="B54" s="102">
        <v>17</v>
      </c>
      <c r="C54" s="46" t="s">
        <v>27</v>
      </c>
      <c r="D54" s="96">
        <f>'4年成績'!D36</f>
        <v>3</v>
      </c>
      <c r="E54" s="96">
        <f>'4年成績'!E36</f>
        <v>8.34</v>
      </c>
      <c r="F54" s="96">
        <f>'4年成績'!F36</f>
        <v>226</v>
      </c>
      <c r="G54" s="96">
        <f>'4年成績'!G36</f>
        <v>56</v>
      </c>
      <c r="H54" s="96">
        <f>'4年成績'!H36</f>
        <v>10</v>
      </c>
      <c r="I54" s="96">
        <f>'4年成績'!I36</f>
        <v>14</v>
      </c>
      <c r="J54" s="96">
        <f>'4年成績'!J36</f>
        <v>13</v>
      </c>
      <c r="K54" s="96">
        <f>'4年成績'!K36</f>
        <v>29</v>
      </c>
      <c r="L54" s="96">
        <f>'4年成績'!L36</f>
        <v>11</v>
      </c>
      <c r="M54" s="96">
        <f>'4年成績'!M36</f>
        <v>0</v>
      </c>
      <c r="N54" s="99"/>
      <c r="O54" s="94">
        <f t="shared" si="13"/>
        <v>9.232613908872901</v>
      </c>
      <c r="P54" s="99">
        <f>'4年成績'!P36</f>
        <v>1</v>
      </c>
      <c r="Q54" s="99">
        <f>'4年成績'!Q36</f>
        <v>2</v>
      </c>
      <c r="R54" s="104">
        <f>'4年成績'!R36</f>
        <v>0</v>
      </c>
      <c r="S54" s="110"/>
      <c r="T54" s="105"/>
      <c r="U54" s="101"/>
      <c r="V54" s="101"/>
    </row>
    <row r="55" spans="2:22" ht="14.25" thickBot="1">
      <c r="B55" s="123">
        <v>18</v>
      </c>
      <c r="C55" s="124" t="s">
        <v>72</v>
      </c>
      <c r="D55" s="125">
        <f>'4年成績'!D37</f>
        <v>1</v>
      </c>
      <c r="E55" s="125">
        <f>'4年成績'!E37</f>
        <v>3</v>
      </c>
      <c r="F55" s="125">
        <f>'4年成績'!F37</f>
        <v>78</v>
      </c>
      <c r="G55" s="125">
        <f>'4年成績'!G37</f>
        <v>20</v>
      </c>
      <c r="H55" s="125">
        <f>'4年成績'!H37</f>
        <v>7</v>
      </c>
      <c r="I55" s="125">
        <f>'4年成績'!I37</f>
        <v>4</v>
      </c>
      <c r="J55" s="125">
        <f>'4年成績'!J37</f>
        <v>2</v>
      </c>
      <c r="K55" s="125">
        <f>'4年成績'!K37</f>
        <v>11</v>
      </c>
      <c r="L55" s="125">
        <f>'4年成績'!L37</f>
        <v>6</v>
      </c>
      <c r="M55" s="125">
        <f>'4年成績'!M37</f>
        <v>0</v>
      </c>
      <c r="N55" s="125"/>
      <c r="O55" s="193">
        <f t="shared" si="13"/>
        <v>14</v>
      </c>
      <c r="P55" s="126">
        <f>'4年成績'!P37</f>
        <v>0</v>
      </c>
      <c r="Q55" s="126">
        <f>'4年成績'!Q37</f>
        <v>1</v>
      </c>
      <c r="R55" s="127">
        <f>'4年成績'!R37</f>
        <v>0</v>
      </c>
      <c r="S55" s="111"/>
      <c r="T55" s="105"/>
      <c r="U55" s="101"/>
      <c r="V55" s="101"/>
    </row>
  </sheetData>
  <sheetProtection/>
  <mergeCells count="1">
    <mergeCell ref="W2:Y2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4"/>
  <sheetViews>
    <sheetView zoomScalePageLayoutView="0" workbookViewId="0" topLeftCell="A142">
      <selection activeCell="G168" sqref="G168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6" max="16" width="6.375" style="0" customWidth="1"/>
    <col min="18" max="27" width="5.625" style="0" customWidth="1"/>
    <col min="28" max="28" width="1.625" style="0" customWidth="1"/>
  </cols>
  <sheetData>
    <row r="1" spans="1:28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</row>
    <row r="2" spans="1:28" ht="14.25" thickBot="1">
      <c r="A2" s="244"/>
      <c r="B2" t="s">
        <v>162</v>
      </c>
      <c r="O2" s="244"/>
      <c r="P2" t="s">
        <v>182</v>
      </c>
      <c r="AB2" s="244"/>
    </row>
    <row r="3" spans="1:28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7" t="s">
        <v>0</v>
      </c>
      <c r="J3" s="53"/>
      <c r="K3" s="2"/>
      <c r="L3" s="2"/>
      <c r="O3" s="244"/>
      <c r="Q3" s="5"/>
      <c r="R3" s="6">
        <v>1</v>
      </c>
      <c r="S3" s="6">
        <v>2</v>
      </c>
      <c r="T3" s="6">
        <v>3</v>
      </c>
      <c r="U3" s="6">
        <v>4</v>
      </c>
      <c r="V3" s="6">
        <v>5</v>
      </c>
      <c r="W3" s="7" t="s">
        <v>0</v>
      </c>
      <c r="X3" s="53"/>
      <c r="Y3" s="2"/>
      <c r="Z3" s="2"/>
      <c r="AB3" s="244"/>
    </row>
    <row r="4" spans="1:28" ht="24.75" customHeight="1">
      <c r="A4" s="244"/>
      <c r="C4" s="54" t="s">
        <v>190</v>
      </c>
      <c r="D4" s="8">
        <v>0</v>
      </c>
      <c r="E4" s="8">
        <v>0</v>
      </c>
      <c r="F4" s="8">
        <v>0</v>
      </c>
      <c r="G4" s="8"/>
      <c r="H4" s="8"/>
      <c r="I4" s="9">
        <v>0</v>
      </c>
      <c r="J4" s="53"/>
      <c r="K4" s="2"/>
      <c r="L4" s="2"/>
      <c r="O4" s="244"/>
      <c r="Q4" s="54" t="s">
        <v>132</v>
      </c>
      <c r="R4" s="8">
        <v>1</v>
      </c>
      <c r="S4" s="8">
        <v>0</v>
      </c>
      <c r="T4" s="8">
        <v>0</v>
      </c>
      <c r="U4" s="8">
        <v>0</v>
      </c>
      <c r="V4" s="8">
        <v>3</v>
      </c>
      <c r="W4" s="9">
        <v>4</v>
      </c>
      <c r="X4" s="53"/>
      <c r="Y4" s="2"/>
      <c r="Z4" s="2"/>
      <c r="AB4" s="244"/>
    </row>
    <row r="5" spans="1:28" ht="24.75" customHeight="1" thickBot="1">
      <c r="A5" s="244"/>
      <c r="C5" s="55" t="s">
        <v>191</v>
      </c>
      <c r="D5" s="10">
        <v>5</v>
      </c>
      <c r="E5" s="10">
        <v>0</v>
      </c>
      <c r="F5" s="10" t="s">
        <v>192</v>
      </c>
      <c r="G5" s="10"/>
      <c r="H5" s="10"/>
      <c r="I5" s="11">
        <v>7</v>
      </c>
      <c r="J5" s="53"/>
      <c r="K5" s="2"/>
      <c r="L5" s="2"/>
      <c r="O5" s="244"/>
      <c r="Q5" s="55" t="s">
        <v>163</v>
      </c>
      <c r="R5" s="10">
        <v>0</v>
      </c>
      <c r="S5" s="10">
        <v>0</v>
      </c>
      <c r="T5" s="10">
        <v>3</v>
      </c>
      <c r="U5" s="10">
        <v>2</v>
      </c>
      <c r="V5" s="10" t="s">
        <v>164</v>
      </c>
      <c r="W5" s="11">
        <v>5</v>
      </c>
      <c r="X5" s="53"/>
      <c r="Y5" s="2"/>
      <c r="Z5" s="2"/>
      <c r="AB5" s="244"/>
    </row>
    <row r="6" spans="1:28" ht="13.5">
      <c r="A6" s="244"/>
      <c r="O6" s="244"/>
      <c r="AB6" s="244"/>
    </row>
    <row r="7" spans="1:28" ht="13.5">
      <c r="A7" s="244"/>
      <c r="C7" t="s">
        <v>3</v>
      </c>
      <c r="D7" t="s">
        <v>133</v>
      </c>
      <c r="O7" s="244"/>
      <c r="Q7" t="s">
        <v>3</v>
      </c>
      <c r="R7" t="s">
        <v>165</v>
      </c>
      <c r="AB7" s="244"/>
    </row>
    <row r="8" spans="1:28" ht="13.5">
      <c r="A8" s="244"/>
      <c r="O8" s="244"/>
      <c r="Q8" t="s">
        <v>2</v>
      </c>
      <c r="R8" t="s">
        <v>180</v>
      </c>
      <c r="AB8" s="244"/>
    </row>
    <row r="9" spans="1:28" ht="13.5">
      <c r="A9" s="244"/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11</v>
      </c>
      <c r="I9" s="1" t="s">
        <v>9</v>
      </c>
      <c r="J9" s="1" t="s">
        <v>13</v>
      </c>
      <c r="K9" s="1" t="s">
        <v>10</v>
      </c>
      <c r="L9" s="1" t="s">
        <v>12</v>
      </c>
      <c r="M9" s="1" t="s">
        <v>63</v>
      </c>
      <c r="O9" s="244"/>
      <c r="AB9" s="244"/>
    </row>
    <row r="10" spans="1:28" ht="13.5">
      <c r="A10" s="244"/>
      <c r="B10" s="3" t="s">
        <v>184</v>
      </c>
      <c r="C10" s="132" t="s">
        <v>83</v>
      </c>
      <c r="D10" s="133">
        <v>2</v>
      </c>
      <c r="E10" s="133">
        <v>2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O10" s="244"/>
      <c r="Q10" s="1" t="s">
        <v>4</v>
      </c>
      <c r="R10" s="1" t="s">
        <v>5</v>
      </c>
      <c r="S10" s="1" t="s">
        <v>6</v>
      </c>
      <c r="T10" s="1" t="s">
        <v>7</v>
      </c>
      <c r="U10" s="1" t="s">
        <v>8</v>
      </c>
      <c r="V10" s="1" t="s">
        <v>11</v>
      </c>
      <c r="W10" s="1" t="s">
        <v>9</v>
      </c>
      <c r="X10" s="1" t="s">
        <v>13</v>
      </c>
      <c r="Y10" s="1" t="s">
        <v>10</v>
      </c>
      <c r="Z10" s="1" t="s">
        <v>12</v>
      </c>
      <c r="AA10" s="1" t="s">
        <v>63</v>
      </c>
      <c r="AB10" s="244"/>
    </row>
    <row r="11" spans="1:28" ht="13.5">
      <c r="A11" s="244"/>
      <c r="B11" s="3" t="s">
        <v>184</v>
      </c>
      <c r="C11" s="132" t="s">
        <v>193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"/>
      <c r="O11" s="244"/>
      <c r="P11" s="3" t="s">
        <v>177</v>
      </c>
      <c r="Q11" s="132" t="s">
        <v>167</v>
      </c>
      <c r="R11" s="66">
        <v>3</v>
      </c>
      <c r="S11" s="66">
        <v>3</v>
      </c>
      <c r="T11" s="66">
        <v>1</v>
      </c>
      <c r="U11" s="66">
        <v>0</v>
      </c>
      <c r="V11" s="66">
        <v>1</v>
      </c>
      <c r="W11" s="66">
        <v>0</v>
      </c>
      <c r="X11" s="66">
        <v>1</v>
      </c>
      <c r="Y11" s="66">
        <v>1</v>
      </c>
      <c r="Z11" s="66">
        <v>1</v>
      </c>
      <c r="AA11" s="66">
        <v>0</v>
      </c>
      <c r="AB11" s="244"/>
    </row>
    <row r="12" spans="1:28" ht="13.5">
      <c r="A12" s="244"/>
      <c r="B12" s="3" t="s">
        <v>97</v>
      </c>
      <c r="C12" s="132" t="s">
        <v>84</v>
      </c>
      <c r="D12" s="133">
        <v>2</v>
      </c>
      <c r="E12" s="133">
        <v>1</v>
      </c>
      <c r="F12" s="133">
        <v>0</v>
      </c>
      <c r="G12" s="133">
        <v>0</v>
      </c>
      <c r="H12" s="133">
        <v>1</v>
      </c>
      <c r="I12" s="133">
        <v>1</v>
      </c>
      <c r="J12" s="133">
        <v>0</v>
      </c>
      <c r="K12" s="133">
        <v>3</v>
      </c>
      <c r="L12" s="133">
        <v>0</v>
      </c>
      <c r="M12" s="133">
        <v>0</v>
      </c>
      <c r="O12" s="244"/>
      <c r="P12" s="3" t="s">
        <v>178</v>
      </c>
      <c r="Q12" s="132" t="s">
        <v>168</v>
      </c>
      <c r="R12" s="66">
        <v>3</v>
      </c>
      <c r="S12" s="66">
        <v>3</v>
      </c>
      <c r="T12" s="66">
        <v>0</v>
      </c>
      <c r="U12" s="66">
        <v>0</v>
      </c>
      <c r="V12" s="66">
        <v>1</v>
      </c>
      <c r="W12" s="66">
        <v>0</v>
      </c>
      <c r="X12" s="66">
        <v>0</v>
      </c>
      <c r="Y12" s="66">
        <v>1</v>
      </c>
      <c r="Z12" s="66">
        <v>1</v>
      </c>
      <c r="AA12" s="66">
        <v>0</v>
      </c>
      <c r="AB12" s="244"/>
    </row>
    <row r="13" spans="1:28" ht="13.5">
      <c r="A13" s="244"/>
      <c r="B13" s="3" t="s">
        <v>194</v>
      </c>
      <c r="C13" s="132" t="s">
        <v>85</v>
      </c>
      <c r="D13" s="133">
        <v>2</v>
      </c>
      <c r="E13" s="133">
        <v>1</v>
      </c>
      <c r="F13" s="133">
        <v>0</v>
      </c>
      <c r="G13" s="133">
        <v>0</v>
      </c>
      <c r="H13" s="133">
        <v>1</v>
      </c>
      <c r="I13" s="133">
        <v>1</v>
      </c>
      <c r="J13" s="133">
        <v>0</v>
      </c>
      <c r="K13" s="133">
        <v>1</v>
      </c>
      <c r="L13" s="133">
        <v>0</v>
      </c>
      <c r="M13" s="133">
        <v>0</v>
      </c>
      <c r="N13" s="12"/>
      <c r="O13" s="244"/>
      <c r="P13" s="3" t="s">
        <v>97</v>
      </c>
      <c r="Q13" s="132" t="s">
        <v>169</v>
      </c>
      <c r="R13" s="66">
        <v>3</v>
      </c>
      <c r="S13" s="66">
        <v>2</v>
      </c>
      <c r="T13" s="66">
        <v>0</v>
      </c>
      <c r="U13" s="66">
        <v>0</v>
      </c>
      <c r="V13" s="66">
        <v>1</v>
      </c>
      <c r="W13" s="66">
        <v>1</v>
      </c>
      <c r="X13" s="66">
        <v>0</v>
      </c>
      <c r="Y13" s="66">
        <v>0</v>
      </c>
      <c r="Z13" s="66">
        <v>1</v>
      </c>
      <c r="AA13" s="66">
        <v>0</v>
      </c>
      <c r="AB13" s="244"/>
    </row>
    <row r="14" spans="1:28" ht="13.5">
      <c r="A14" s="244"/>
      <c r="B14" s="3" t="s">
        <v>187</v>
      </c>
      <c r="C14" s="132" t="s">
        <v>86</v>
      </c>
      <c r="D14" s="133">
        <v>2</v>
      </c>
      <c r="E14" s="133">
        <v>1</v>
      </c>
      <c r="F14" s="133">
        <v>0</v>
      </c>
      <c r="G14" s="133">
        <v>0</v>
      </c>
      <c r="H14" s="133">
        <v>1</v>
      </c>
      <c r="I14" s="133">
        <v>1</v>
      </c>
      <c r="J14" s="133">
        <v>0</v>
      </c>
      <c r="K14" s="133">
        <v>0</v>
      </c>
      <c r="L14" s="133">
        <v>0</v>
      </c>
      <c r="M14" s="133">
        <v>0</v>
      </c>
      <c r="N14" s="12"/>
      <c r="O14" s="244"/>
      <c r="P14" s="3" t="s">
        <v>100</v>
      </c>
      <c r="Q14" s="132" t="s">
        <v>170</v>
      </c>
      <c r="R14" s="66">
        <v>3</v>
      </c>
      <c r="S14" s="66">
        <v>3</v>
      </c>
      <c r="T14" s="66">
        <v>1</v>
      </c>
      <c r="U14" s="66">
        <v>2</v>
      </c>
      <c r="V14" s="66">
        <v>1</v>
      </c>
      <c r="W14" s="66">
        <v>0</v>
      </c>
      <c r="X14" s="66">
        <v>0</v>
      </c>
      <c r="Y14" s="66">
        <v>0</v>
      </c>
      <c r="Z14" s="66">
        <v>1</v>
      </c>
      <c r="AA14" s="66">
        <v>0</v>
      </c>
      <c r="AB14" s="244"/>
    </row>
    <row r="15" spans="1:28" ht="13.5">
      <c r="A15" s="244"/>
      <c r="B15" s="3" t="s">
        <v>99</v>
      </c>
      <c r="C15" s="132" t="s">
        <v>116</v>
      </c>
      <c r="D15" s="133">
        <v>2</v>
      </c>
      <c r="E15" s="133">
        <v>1</v>
      </c>
      <c r="F15" s="133">
        <v>1</v>
      </c>
      <c r="G15" s="133">
        <v>1</v>
      </c>
      <c r="H15" s="133">
        <v>2</v>
      </c>
      <c r="I15" s="133">
        <v>1</v>
      </c>
      <c r="J15" s="133">
        <v>0</v>
      </c>
      <c r="K15" s="133">
        <v>1</v>
      </c>
      <c r="L15" s="133">
        <v>0</v>
      </c>
      <c r="M15" s="133">
        <v>0</v>
      </c>
      <c r="N15" s="12"/>
      <c r="O15" s="244"/>
      <c r="P15" s="3" t="s">
        <v>103</v>
      </c>
      <c r="Q15" s="132" t="s">
        <v>171</v>
      </c>
      <c r="R15" s="66">
        <v>2</v>
      </c>
      <c r="S15" s="66">
        <v>2</v>
      </c>
      <c r="T15" s="66">
        <v>1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244"/>
    </row>
    <row r="16" spans="1:28" ht="13.5">
      <c r="A16" s="244"/>
      <c r="B16" s="3" t="s">
        <v>100</v>
      </c>
      <c r="C16" s="132" t="s">
        <v>118</v>
      </c>
      <c r="D16" s="133">
        <v>2</v>
      </c>
      <c r="E16" s="133">
        <v>2</v>
      </c>
      <c r="F16" s="133">
        <v>0</v>
      </c>
      <c r="G16" s="133">
        <v>1</v>
      </c>
      <c r="H16" s="133">
        <v>1</v>
      </c>
      <c r="I16" s="133">
        <v>0</v>
      </c>
      <c r="J16" s="133">
        <v>0</v>
      </c>
      <c r="K16" s="133">
        <v>1</v>
      </c>
      <c r="L16" s="133">
        <v>0</v>
      </c>
      <c r="M16" s="133">
        <v>0</v>
      </c>
      <c r="N16" s="12"/>
      <c r="O16" s="244"/>
      <c r="P16" s="3" t="s">
        <v>104</v>
      </c>
      <c r="Q16" s="132" t="s">
        <v>172</v>
      </c>
      <c r="R16" s="66">
        <v>2</v>
      </c>
      <c r="S16" s="66">
        <v>1</v>
      </c>
      <c r="T16" s="66">
        <v>1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1</v>
      </c>
      <c r="AB16" s="244"/>
    </row>
    <row r="17" spans="1:28" ht="13.5">
      <c r="A17" s="244"/>
      <c r="B17" s="3" t="s">
        <v>104</v>
      </c>
      <c r="C17" s="132" t="s">
        <v>91</v>
      </c>
      <c r="D17" s="133">
        <v>2</v>
      </c>
      <c r="E17" s="133">
        <v>2</v>
      </c>
      <c r="F17" s="133">
        <v>2</v>
      </c>
      <c r="G17" s="133">
        <v>3</v>
      </c>
      <c r="H17" s="133">
        <v>1</v>
      </c>
      <c r="I17" s="133">
        <v>0</v>
      </c>
      <c r="J17" s="133">
        <v>0</v>
      </c>
      <c r="K17" s="133">
        <v>1</v>
      </c>
      <c r="L17" s="133">
        <v>0</v>
      </c>
      <c r="M17" s="133">
        <v>0</v>
      </c>
      <c r="N17" s="12"/>
      <c r="O17" s="244"/>
      <c r="P17" s="3" t="s">
        <v>96</v>
      </c>
      <c r="Q17" s="132" t="s">
        <v>173</v>
      </c>
      <c r="R17" s="66">
        <v>2</v>
      </c>
      <c r="S17" s="66">
        <v>2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1</v>
      </c>
      <c r="AA17" s="66">
        <v>0</v>
      </c>
      <c r="AB17" s="244"/>
    </row>
    <row r="18" spans="1:28" ht="13.5">
      <c r="A18" s="244"/>
      <c r="B18" s="3" t="s">
        <v>105</v>
      </c>
      <c r="C18" s="132" t="s">
        <v>136</v>
      </c>
      <c r="D18" s="133">
        <v>1</v>
      </c>
      <c r="E18" s="133">
        <v>1</v>
      </c>
      <c r="F18" s="133">
        <v>1</v>
      </c>
      <c r="G18" s="133">
        <v>1</v>
      </c>
      <c r="H18" s="133">
        <v>0</v>
      </c>
      <c r="I18" s="133">
        <v>0</v>
      </c>
      <c r="J18" s="133">
        <v>0</v>
      </c>
      <c r="K18" s="133">
        <v>1</v>
      </c>
      <c r="L18" s="133">
        <v>0</v>
      </c>
      <c r="M18" s="133">
        <v>0</v>
      </c>
      <c r="N18" s="12"/>
      <c r="O18" s="244"/>
      <c r="P18" s="3" t="s">
        <v>102</v>
      </c>
      <c r="Q18" s="132" t="s">
        <v>174</v>
      </c>
      <c r="R18" s="66">
        <v>2</v>
      </c>
      <c r="S18" s="66">
        <v>1</v>
      </c>
      <c r="T18" s="66">
        <v>0</v>
      </c>
      <c r="U18" s="66">
        <v>0</v>
      </c>
      <c r="V18" s="66">
        <v>1</v>
      </c>
      <c r="W18" s="66">
        <v>1</v>
      </c>
      <c r="X18" s="66">
        <v>0</v>
      </c>
      <c r="Y18" s="66">
        <v>0</v>
      </c>
      <c r="Z18" s="66">
        <v>0</v>
      </c>
      <c r="AA18" s="66">
        <v>0</v>
      </c>
      <c r="AB18" s="244"/>
    </row>
    <row r="19" spans="1:28" ht="13.5">
      <c r="A19" s="244"/>
      <c r="B19" s="3" t="s">
        <v>186</v>
      </c>
      <c r="C19" s="132" t="s">
        <v>94</v>
      </c>
      <c r="D19" s="133">
        <v>1</v>
      </c>
      <c r="E19" s="133">
        <v>1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2"/>
      <c r="O19" s="244"/>
      <c r="P19" s="3" t="s">
        <v>105</v>
      </c>
      <c r="Q19" s="132" t="s">
        <v>179</v>
      </c>
      <c r="R19" s="66">
        <v>2</v>
      </c>
      <c r="S19" s="66">
        <v>1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1</v>
      </c>
      <c r="AA19" s="66">
        <v>1</v>
      </c>
      <c r="AB19" s="244"/>
    </row>
    <row r="20" spans="1:28" ht="13.5">
      <c r="A20" s="244"/>
      <c r="B20" s="3"/>
      <c r="C20" s="4"/>
      <c r="O20" s="244"/>
      <c r="P20" s="3" t="s">
        <v>176</v>
      </c>
      <c r="Q20" s="4" t="s">
        <v>175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244"/>
    </row>
    <row r="21" spans="1:28" ht="13.5">
      <c r="A21" s="244"/>
      <c r="B21" s="3"/>
      <c r="C21" s="1" t="s">
        <v>45</v>
      </c>
      <c r="D21" s="1" t="s">
        <v>48</v>
      </c>
      <c r="E21" s="1" t="s">
        <v>49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46</v>
      </c>
      <c r="K21" s="1" t="s">
        <v>47</v>
      </c>
      <c r="L21" s="1" t="s">
        <v>52</v>
      </c>
      <c r="O21" s="244"/>
      <c r="P21" s="3"/>
      <c r="Q21" s="4"/>
      <c r="AB21" s="244"/>
    </row>
    <row r="22" spans="1:28" ht="13.5">
      <c r="A22" s="244"/>
      <c r="B22" s="3"/>
      <c r="C22" s="4" t="s">
        <v>107</v>
      </c>
      <c r="D22" s="133">
        <v>3</v>
      </c>
      <c r="E22" s="133">
        <v>28</v>
      </c>
      <c r="F22" s="133">
        <v>9</v>
      </c>
      <c r="G22" s="133">
        <v>0</v>
      </c>
      <c r="H22" s="133">
        <v>0</v>
      </c>
      <c r="I22" s="133">
        <v>2</v>
      </c>
      <c r="J22" s="133">
        <v>0</v>
      </c>
      <c r="K22" s="133">
        <v>0</v>
      </c>
      <c r="L22" s="133">
        <v>0</v>
      </c>
      <c r="O22" s="244"/>
      <c r="P22" s="3"/>
      <c r="Q22" s="1" t="s">
        <v>45</v>
      </c>
      <c r="R22" s="1" t="s">
        <v>48</v>
      </c>
      <c r="S22" s="1" t="s">
        <v>49</v>
      </c>
      <c r="T22" s="1" t="s">
        <v>5</v>
      </c>
      <c r="U22" s="1" t="s">
        <v>7</v>
      </c>
      <c r="V22" s="1" t="s">
        <v>9</v>
      </c>
      <c r="W22" s="1" t="s">
        <v>13</v>
      </c>
      <c r="X22" s="1" t="s">
        <v>46</v>
      </c>
      <c r="Y22" s="1" t="s">
        <v>47</v>
      </c>
      <c r="Z22" s="1" t="s">
        <v>52</v>
      </c>
      <c r="AB22" s="244"/>
    </row>
    <row r="23" spans="1:28" ht="13.5">
      <c r="A23" s="244"/>
      <c r="B23" s="3"/>
      <c r="C23" s="4"/>
      <c r="D23" s="133"/>
      <c r="E23" s="133"/>
      <c r="F23" s="133"/>
      <c r="G23" s="133"/>
      <c r="H23" s="133"/>
      <c r="I23" s="133"/>
      <c r="J23" s="133"/>
      <c r="K23" s="133"/>
      <c r="L23" s="133"/>
      <c r="O23" s="244"/>
      <c r="P23" s="3"/>
      <c r="Q23" s="4" t="s">
        <v>166</v>
      </c>
      <c r="R23" s="66">
        <v>5</v>
      </c>
      <c r="S23" s="66">
        <v>75</v>
      </c>
      <c r="T23" s="66">
        <v>24</v>
      </c>
      <c r="U23" s="66">
        <v>5</v>
      </c>
      <c r="V23" s="66">
        <v>1</v>
      </c>
      <c r="W23" s="66">
        <v>2</v>
      </c>
      <c r="X23" s="66">
        <v>4</v>
      </c>
      <c r="Y23" s="66">
        <v>1</v>
      </c>
      <c r="Z23" s="66">
        <v>0</v>
      </c>
      <c r="AB23" s="244"/>
    </row>
    <row r="24" spans="1:28" ht="13.5">
      <c r="A24" s="244"/>
      <c r="B24" s="3"/>
      <c r="C24" s="4"/>
      <c r="O24" s="244"/>
      <c r="P24" s="3"/>
      <c r="Q24" s="4"/>
      <c r="AB24" s="244"/>
    </row>
    <row r="25" spans="1:28" ht="9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</row>
    <row r="26" spans="1:28" ht="14.25" thickBot="1">
      <c r="A26" s="244"/>
      <c r="B26" t="s">
        <v>195</v>
      </c>
      <c r="O26" s="244"/>
      <c r="P26" t="s">
        <v>181</v>
      </c>
      <c r="AB26" s="244"/>
    </row>
    <row r="27" spans="1:28" ht="24.75" customHeight="1">
      <c r="A27" s="244"/>
      <c r="C27" s="5"/>
      <c r="D27" s="6">
        <v>1</v>
      </c>
      <c r="E27" s="6">
        <v>2</v>
      </c>
      <c r="F27" s="6">
        <v>3</v>
      </c>
      <c r="G27" s="6">
        <v>4</v>
      </c>
      <c r="H27" s="6">
        <v>5</v>
      </c>
      <c r="I27" s="7" t="s">
        <v>0</v>
      </c>
      <c r="J27" s="53"/>
      <c r="K27" s="2"/>
      <c r="L27" s="2"/>
      <c r="O27" s="244"/>
      <c r="Q27" s="5"/>
      <c r="R27" s="6">
        <v>1</v>
      </c>
      <c r="S27" s="6">
        <v>2</v>
      </c>
      <c r="T27" s="6">
        <v>3</v>
      </c>
      <c r="U27" s="6">
        <v>4</v>
      </c>
      <c r="V27" s="6">
        <v>5</v>
      </c>
      <c r="W27" s="7" t="s">
        <v>0</v>
      </c>
      <c r="X27" s="53"/>
      <c r="Y27" s="2"/>
      <c r="Z27" s="2"/>
      <c r="AB27" s="244"/>
    </row>
    <row r="28" spans="1:28" ht="24.75" customHeight="1">
      <c r="A28" s="244"/>
      <c r="C28" s="54" t="s">
        <v>191</v>
      </c>
      <c r="D28" s="8">
        <v>1</v>
      </c>
      <c r="E28" s="8">
        <v>0</v>
      </c>
      <c r="F28" s="8">
        <v>0</v>
      </c>
      <c r="G28" s="8">
        <v>2</v>
      </c>
      <c r="H28" s="8">
        <v>9</v>
      </c>
      <c r="I28" s="9">
        <v>12</v>
      </c>
      <c r="J28" s="53"/>
      <c r="K28" s="2"/>
      <c r="L28" s="2"/>
      <c r="O28" s="244"/>
      <c r="Q28" s="54" t="s">
        <v>188</v>
      </c>
      <c r="R28" s="8">
        <v>0</v>
      </c>
      <c r="S28" s="8">
        <v>0</v>
      </c>
      <c r="T28" s="8">
        <v>0</v>
      </c>
      <c r="U28" s="8">
        <v>1</v>
      </c>
      <c r="V28" s="8">
        <v>2</v>
      </c>
      <c r="W28" s="9">
        <v>3</v>
      </c>
      <c r="X28" s="53"/>
      <c r="Y28" s="2"/>
      <c r="Z28" s="2"/>
      <c r="AB28" s="244"/>
    </row>
    <row r="29" spans="1:28" ht="24.75" customHeight="1" thickBot="1">
      <c r="A29" s="244"/>
      <c r="C29" s="55" t="s">
        <v>202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53"/>
      <c r="K29" s="2"/>
      <c r="L29" s="2"/>
      <c r="O29" s="244"/>
      <c r="Q29" s="55" t="s">
        <v>163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1">
        <v>0</v>
      </c>
      <c r="X29" s="53"/>
      <c r="Y29" s="2"/>
      <c r="Z29" s="2"/>
      <c r="AB29" s="244"/>
    </row>
    <row r="30" spans="1:28" ht="13.5">
      <c r="A30" s="244"/>
      <c r="O30" s="244"/>
      <c r="AB30" s="244"/>
    </row>
    <row r="31" spans="1:28" ht="13.5">
      <c r="A31" s="244"/>
      <c r="C31" t="s">
        <v>266</v>
      </c>
      <c r="D31" t="s">
        <v>111</v>
      </c>
      <c r="O31" s="244"/>
      <c r="Q31" t="s">
        <v>3</v>
      </c>
      <c r="R31" t="s">
        <v>165</v>
      </c>
      <c r="AB31" s="244"/>
    </row>
    <row r="32" spans="1:28" ht="13.5">
      <c r="A32" s="244"/>
      <c r="C32" t="s">
        <v>2</v>
      </c>
      <c r="D32" t="s">
        <v>201</v>
      </c>
      <c r="O32" s="244"/>
      <c r="AB32" s="244"/>
    </row>
    <row r="33" spans="1:28" ht="13.5">
      <c r="A33" s="244"/>
      <c r="O33" s="244"/>
      <c r="Q33" s="1" t="s">
        <v>4</v>
      </c>
      <c r="R33" s="1" t="s">
        <v>5</v>
      </c>
      <c r="S33" s="1" t="s">
        <v>6</v>
      </c>
      <c r="T33" s="1" t="s">
        <v>7</v>
      </c>
      <c r="U33" s="1" t="s">
        <v>8</v>
      </c>
      <c r="V33" s="1" t="s">
        <v>11</v>
      </c>
      <c r="W33" s="1" t="s">
        <v>9</v>
      </c>
      <c r="X33" s="1" t="s">
        <v>13</v>
      </c>
      <c r="Y33" s="1" t="s">
        <v>10</v>
      </c>
      <c r="Z33" s="1" t="s">
        <v>12</v>
      </c>
      <c r="AA33" s="1" t="s">
        <v>63</v>
      </c>
      <c r="AB33" s="244"/>
    </row>
    <row r="34" spans="1:28" ht="13.5">
      <c r="A34" s="244"/>
      <c r="C34" s="1" t="s">
        <v>4</v>
      </c>
      <c r="D34" s="1" t="s">
        <v>5</v>
      </c>
      <c r="E34" s="1" t="s">
        <v>6</v>
      </c>
      <c r="F34" s="1" t="s">
        <v>7</v>
      </c>
      <c r="G34" s="1" t="s">
        <v>8</v>
      </c>
      <c r="H34" s="1" t="s">
        <v>11</v>
      </c>
      <c r="I34" s="1" t="s">
        <v>9</v>
      </c>
      <c r="J34" s="1" t="s">
        <v>13</v>
      </c>
      <c r="K34" s="1" t="s">
        <v>10</v>
      </c>
      <c r="L34" s="1" t="s">
        <v>12</v>
      </c>
      <c r="M34" s="1" t="s">
        <v>63</v>
      </c>
      <c r="O34" s="244"/>
      <c r="P34" s="3" t="s">
        <v>99</v>
      </c>
      <c r="Q34" s="132" t="s">
        <v>167</v>
      </c>
      <c r="R34" s="66">
        <v>2</v>
      </c>
      <c r="S34" s="66">
        <v>2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244"/>
    </row>
    <row r="35" spans="1:28" ht="13.5">
      <c r="A35" s="244"/>
      <c r="B35" s="3" t="s">
        <v>217</v>
      </c>
      <c r="C35" s="132" t="s">
        <v>206</v>
      </c>
      <c r="D35" s="133">
        <v>4</v>
      </c>
      <c r="E35" s="133">
        <v>3</v>
      </c>
      <c r="F35" s="133">
        <v>2</v>
      </c>
      <c r="G35" s="133">
        <v>1</v>
      </c>
      <c r="H35" s="133">
        <v>2</v>
      </c>
      <c r="I35" s="133">
        <v>1</v>
      </c>
      <c r="J35" s="133">
        <v>0</v>
      </c>
      <c r="K35" s="133">
        <v>3</v>
      </c>
      <c r="L35" s="133">
        <v>0</v>
      </c>
      <c r="M35" s="133">
        <v>0</v>
      </c>
      <c r="N35" s="1"/>
      <c r="O35" s="244"/>
      <c r="P35" s="3" t="s">
        <v>96</v>
      </c>
      <c r="Q35" s="132" t="s">
        <v>168</v>
      </c>
      <c r="R35" s="66">
        <v>2</v>
      </c>
      <c r="S35" s="66">
        <v>2</v>
      </c>
      <c r="T35" s="66">
        <v>0</v>
      </c>
      <c r="U35" s="66">
        <v>0</v>
      </c>
      <c r="V35" s="66">
        <v>0</v>
      </c>
      <c r="W35" s="66">
        <v>0</v>
      </c>
      <c r="X35" s="66">
        <v>2</v>
      </c>
      <c r="Y35" s="66">
        <v>0</v>
      </c>
      <c r="Z35" s="66">
        <v>0</v>
      </c>
      <c r="AA35" s="66">
        <v>0</v>
      </c>
      <c r="AB35" s="244"/>
    </row>
    <row r="36" spans="1:28" ht="13.5">
      <c r="A36" s="244"/>
      <c r="B36" s="3" t="s">
        <v>204</v>
      </c>
      <c r="C36" s="132" t="s">
        <v>207</v>
      </c>
      <c r="D36" s="133">
        <v>4</v>
      </c>
      <c r="E36" s="133">
        <v>3</v>
      </c>
      <c r="F36" s="133">
        <v>1</v>
      </c>
      <c r="G36" s="133">
        <v>1</v>
      </c>
      <c r="H36" s="133">
        <v>0</v>
      </c>
      <c r="I36" s="133">
        <v>0</v>
      </c>
      <c r="J36" s="133">
        <v>0</v>
      </c>
      <c r="K36" s="133">
        <v>1</v>
      </c>
      <c r="L36" s="133">
        <v>0</v>
      </c>
      <c r="M36" s="133">
        <v>1</v>
      </c>
      <c r="N36" s="1"/>
      <c r="O36" s="244"/>
      <c r="P36" s="3" t="s">
        <v>97</v>
      </c>
      <c r="Q36" s="132" t="s">
        <v>169</v>
      </c>
      <c r="R36" s="66">
        <v>2</v>
      </c>
      <c r="S36" s="66">
        <v>1</v>
      </c>
      <c r="T36" s="66">
        <v>0</v>
      </c>
      <c r="U36" s="66">
        <v>0</v>
      </c>
      <c r="V36" s="66">
        <v>0</v>
      </c>
      <c r="W36" s="66">
        <v>1</v>
      </c>
      <c r="X36" s="66">
        <v>0</v>
      </c>
      <c r="Y36" s="66">
        <v>0</v>
      </c>
      <c r="Z36" s="66">
        <v>0</v>
      </c>
      <c r="AA36" s="66">
        <v>0</v>
      </c>
      <c r="AB36" s="244"/>
    </row>
    <row r="37" spans="1:28" ht="13.5">
      <c r="A37" s="244"/>
      <c r="B37" s="3" t="s">
        <v>216</v>
      </c>
      <c r="C37" s="132" t="s">
        <v>85</v>
      </c>
      <c r="D37" s="133">
        <v>4</v>
      </c>
      <c r="E37" s="133">
        <v>3</v>
      </c>
      <c r="F37" s="133">
        <v>1</v>
      </c>
      <c r="G37" s="133">
        <v>1</v>
      </c>
      <c r="H37" s="133">
        <v>2</v>
      </c>
      <c r="I37" s="133">
        <v>1</v>
      </c>
      <c r="J37" s="133">
        <v>0</v>
      </c>
      <c r="K37" s="133">
        <v>1</v>
      </c>
      <c r="L37" s="133">
        <v>0</v>
      </c>
      <c r="M37" s="133">
        <v>0</v>
      </c>
      <c r="N37" s="1"/>
      <c r="O37" s="244"/>
      <c r="P37" s="3" t="s">
        <v>100</v>
      </c>
      <c r="Q37" s="132" t="s">
        <v>170</v>
      </c>
      <c r="R37" s="66">
        <v>2</v>
      </c>
      <c r="S37" s="66">
        <v>2</v>
      </c>
      <c r="T37" s="66">
        <v>0</v>
      </c>
      <c r="U37" s="66">
        <v>0</v>
      </c>
      <c r="V37" s="66">
        <v>0</v>
      </c>
      <c r="W37" s="66">
        <v>0</v>
      </c>
      <c r="X37" s="66">
        <v>2</v>
      </c>
      <c r="Y37" s="66">
        <v>0</v>
      </c>
      <c r="Z37" s="66">
        <v>0</v>
      </c>
      <c r="AA37" s="66">
        <v>0</v>
      </c>
      <c r="AB37" s="244"/>
    </row>
    <row r="38" spans="1:28" ht="13.5">
      <c r="A38" s="244"/>
      <c r="B38" s="3" t="s">
        <v>218</v>
      </c>
      <c r="C38" s="132" t="s">
        <v>86</v>
      </c>
      <c r="D38" s="133">
        <v>4</v>
      </c>
      <c r="E38" s="133">
        <v>4</v>
      </c>
      <c r="F38" s="133">
        <v>1</v>
      </c>
      <c r="G38" s="133">
        <v>1</v>
      </c>
      <c r="H38" s="133">
        <v>2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"/>
      <c r="O38" s="244"/>
      <c r="P38" s="3" t="s">
        <v>103</v>
      </c>
      <c r="Q38" s="132" t="s">
        <v>171</v>
      </c>
      <c r="R38" s="66">
        <v>2</v>
      </c>
      <c r="S38" s="66">
        <v>2</v>
      </c>
      <c r="T38" s="66">
        <v>0</v>
      </c>
      <c r="U38" s="66">
        <v>0</v>
      </c>
      <c r="V38" s="66">
        <v>0</v>
      </c>
      <c r="W38" s="66">
        <v>0</v>
      </c>
      <c r="X38" s="66">
        <v>1</v>
      </c>
      <c r="Y38" s="66">
        <v>0</v>
      </c>
      <c r="Z38" s="66">
        <v>0</v>
      </c>
      <c r="AA38" s="66">
        <v>0</v>
      </c>
      <c r="AB38" s="244"/>
    </row>
    <row r="39" spans="1:28" ht="13.5">
      <c r="A39" s="244"/>
      <c r="B39" s="3" t="s">
        <v>215</v>
      </c>
      <c r="C39" s="132" t="s">
        <v>116</v>
      </c>
      <c r="D39" s="133">
        <v>4</v>
      </c>
      <c r="E39" s="133">
        <v>3</v>
      </c>
      <c r="F39" s="133">
        <v>1</v>
      </c>
      <c r="G39" s="133">
        <v>2</v>
      </c>
      <c r="H39" s="133">
        <v>1</v>
      </c>
      <c r="I39" s="133">
        <v>1</v>
      </c>
      <c r="J39" s="133">
        <v>0</v>
      </c>
      <c r="K39" s="133">
        <v>2</v>
      </c>
      <c r="L39" s="133">
        <v>0</v>
      </c>
      <c r="M39" s="133">
        <v>0</v>
      </c>
      <c r="N39" s="1"/>
      <c r="O39" s="244"/>
      <c r="P39" s="3" t="s">
        <v>104</v>
      </c>
      <c r="Q39" s="132" t="s">
        <v>172</v>
      </c>
      <c r="R39" s="66">
        <v>2</v>
      </c>
      <c r="S39" s="66">
        <v>1</v>
      </c>
      <c r="T39" s="66">
        <v>0</v>
      </c>
      <c r="U39" s="66">
        <v>0</v>
      </c>
      <c r="V39" s="66">
        <v>0</v>
      </c>
      <c r="W39" s="66">
        <v>1</v>
      </c>
      <c r="X39" s="66">
        <v>1</v>
      </c>
      <c r="Y39" s="66">
        <v>0</v>
      </c>
      <c r="Z39" s="66">
        <v>0</v>
      </c>
      <c r="AA39" s="66">
        <v>0</v>
      </c>
      <c r="AB39" s="244"/>
    </row>
    <row r="40" spans="1:28" ht="13.5">
      <c r="A40" s="244"/>
      <c r="B40" s="3" t="s">
        <v>214</v>
      </c>
      <c r="C40" s="132" t="s">
        <v>118</v>
      </c>
      <c r="D40" s="133">
        <v>2</v>
      </c>
      <c r="E40" s="133">
        <v>2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1</v>
      </c>
      <c r="M40" s="133">
        <v>0</v>
      </c>
      <c r="N40" s="1"/>
      <c r="O40" s="244"/>
      <c r="P40" s="3" t="s">
        <v>113</v>
      </c>
      <c r="Q40" s="132" t="s">
        <v>173</v>
      </c>
      <c r="R40" s="66">
        <v>2</v>
      </c>
      <c r="S40" s="66">
        <v>2</v>
      </c>
      <c r="T40" s="66">
        <v>0</v>
      </c>
      <c r="U40" s="66">
        <v>0</v>
      </c>
      <c r="V40" s="66">
        <v>0</v>
      </c>
      <c r="W40" s="66">
        <v>0</v>
      </c>
      <c r="X40" s="66">
        <v>1</v>
      </c>
      <c r="Y40" s="66">
        <v>0</v>
      </c>
      <c r="Z40" s="66">
        <v>0</v>
      </c>
      <c r="AA40" s="66">
        <v>0</v>
      </c>
      <c r="AB40" s="244"/>
    </row>
    <row r="41" spans="1:28" ht="13.5">
      <c r="A41" s="244"/>
      <c r="B41" s="3" t="s">
        <v>203</v>
      </c>
      <c r="C41" s="132" t="s">
        <v>208</v>
      </c>
      <c r="D41" s="133">
        <v>1</v>
      </c>
      <c r="E41" s="133">
        <v>0</v>
      </c>
      <c r="F41" s="133">
        <v>0</v>
      </c>
      <c r="G41" s="133">
        <v>0</v>
      </c>
      <c r="H41" s="133">
        <v>1</v>
      </c>
      <c r="I41" s="133">
        <v>1</v>
      </c>
      <c r="J41" s="133">
        <v>0</v>
      </c>
      <c r="K41" s="133">
        <v>2</v>
      </c>
      <c r="L41" s="133">
        <v>0</v>
      </c>
      <c r="M41" s="133">
        <v>0</v>
      </c>
      <c r="N41" s="1"/>
      <c r="O41" s="244"/>
      <c r="P41" s="3" t="s">
        <v>102</v>
      </c>
      <c r="Q41" s="132" t="s">
        <v>174</v>
      </c>
      <c r="R41" s="66">
        <v>1</v>
      </c>
      <c r="S41" s="66">
        <v>0</v>
      </c>
      <c r="T41" s="66">
        <v>0</v>
      </c>
      <c r="U41" s="66">
        <v>0</v>
      </c>
      <c r="V41" s="66">
        <v>0</v>
      </c>
      <c r="W41" s="66">
        <v>1</v>
      </c>
      <c r="X41" s="66">
        <v>0</v>
      </c>
      <c r="Y41" s="66">
        <v>0</v>
      </c>
      <c r="Z41" s="66">
        <v>0</v>
      </c>
      <c r="AA41" s="66">
        <v>0</v>
      </c>
      <c r="AB41" s="244"/>
    </row>
    <row r="42" spans="1:28" ht="13.5">
      <c r="A42" s="244"/>
      <c r="B42" s="3" t="s">
        <v>213</v>
      </c>
      <c r="C42" s="132" t="s">
        <v>209</v>
      </c>
      <c r="D42" s="133">
        <v>2</v>
      </c>
      <c r="E42" s="133">
        <v>0</v>
      </c>
      <c r="F42" s="133">
        <v>0</v>
      </c>
      <c r="G42" s="133">
        <v>0</v>
      </c>
      <c r="H42" s="133">
        <v>1</v>
      </c>
      <c r="I42" s="133">
        <v>2</v>
      </c>
      <c r="J42" s="133">
        <v>0</v>
      </c>
      <c r="K42" s="133">
        <v>2</v>
      </c>
      <c r="L42" s="133">
        <v>0</v>
      </c>
      <c r="M42" s="133">
        <v>0</v>
      </c>
      <c r="N42" s="1"/>
      <c r="O42" s="244"/>
      <c r="P42" s="3" t="s">
        <v>102</v>
      </c>
      <c r="Q42" s="4" t="s">
        <v>185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244"/>
    </row>
    <row r="43" spans="1:28" ht="13.5">
      <c r="A43" s="244"/>
      <c r="B43" s="3" t="s">
        <v>212</v>
      </c>
      <c r="C43" s="132" t="s">
        <v>210</v>
      </c>
      <c r="D43" s="133">
        <v>1</v>
      </c>
      <c r="E43" s="133">
        <v>1</v>
      </c>
      <c r="F43" s="133">
        <v>1</v>
      </c>
      <c r="G43" s="133">
        <v>1</v>
      </c>
      <c r="H43" s="133">
        <v>1</v>
      </c>
      <c r="I43" s="133">
        <v>0</v>
      </c>
      <c r="J43" s="133">
        <v>0</v>
      </c>
      <c r="K43" s="133">
        <v>1</v>
      </c>
      <c r="L43" s="133">
        <v>0</v>
      </c>
      <c r="M43" s="133">
        <v>0</v>
      </c>
      <c r="N43" s="1"/>
      <c r="O43" s="244"/>
      <c r="P43" s="3" t="s">
        <v>105</v>
      </c>
      <c r="Q43" s="132" t="s">
        <v>179</v>
      </c>
      <c r="R43" s="66">
        <v>1</v>
      </c>
      <c r="S43" s="66">
        <v>1</v>
      </c>
      <c r="T43" s="66">
        <v>0</v>
      </c>
      <c r="U43" s="66">
        <v>0</v>
      </c>
      <c r="V43" s="66">
        <v>0</v>
      </c>
      <c r="W43" s="66">
        <v>0</v>
      </c>
      <c r="X43" s="66">
        <v>1</v>
      </c>
      <c r="Y43" s="66">
        <v>0</v>
      </c>
      <c r="Z43" s="66">
        <v>0</v>
      </c>
      <c r="AA43" s="66">
        <v>0</v>
      </c>
      <c r="AB43" s="244"/>
    </row>
    <row r="44" spans="1:28" ht="13.5">
      <c r="A44" s="244"/>
      <c r="B44" s="3" t="s">
        <v>211</v>
      </c>
      <c r="C44" s="132" t="s">
        <v>92</v>
      </c>
      <c r="D44" s="133">
        <v>3</v>
      </c>
      <c r="E44" s="133">
        <v>3</v>
      </c>
      <c r="F44" s="133">
        <v>2</v>
      </c>
      <c r="G44" s="133">
        <v>0</v>
      </c>
      <c r="H44" s="133">
        <v>2</v>
      </c>
      <c r="I44" s="133">
        <v>0</v>
      </c>
      <c r="J44" s="133">
        <v>0</v>
      </c>
      <c r="K44" s="133">
        <v>1</v>
      </c>
      <c r="L44" s="133">
        <v>0</v>
      </c>
      <c r="M44" s="133">
        <v>0</v>
      </c>
      <c r="N44" s="1"/>
      <c r="O44" s="244"/>
      <c r="P44" s="3" t="s">
        <v>105</v>
      </c>
      <c r="Q44" s="4" t="s">
        <v>175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244"/>
    </row>
    <row r="45" spans="1:28" ht="13.5">
      <c r="A45" s="244"/>
      <c r="B45" s="3" t="s">
        <v>219</v>
      </c>
      <c r="C45" s="132" t="s">
        <v>137</v>
      </c>
      <c r="D45" s="133">
        <v>3</v>
      </c>
      <c r="E45" s="133">
        <v>3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"/>
      <c r="O45" s="244"/>
      <c r="P45" s="3"/>
      <c r="Q45" s="4"/>
      <c r="AB45" s="244"/>
    </row>
    <row r="46" spans="1:28" ht="13.5">
      <c r="A46" s="24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4"/>
      <c r="P46" s="3"/>
      <c r="Q46" s="1" t="s">
        <v>45</v>
      </c>
      <c r="R46" s="1" t="s">
        <v>48</v>
      </c>
      <c r="S46" s="1" t="s">
        <v>49</v>
      </c>
      <c r="T46" s="1" t="s">
        <v>5</v>
      </c>
      <c r="U46" s="1" t="s">
        <v>7</v>
      </c>
      <c r="V46" s="1" t="s">
        <v>9</v>
      </c>
      <c r="W46" s="1" t="s">
        <v>13</v>
      </c>
      <c r="X46" s="1" t="s">
        <v>46</v>
      </c>
      <c r="Y46" s="1" t="s">
        <v>47</v>
      </c>
      <c r="Z46" s="1" t="s">
        <v>52</v>
      </c>
      <c r="AB46" s="244"/>
    </row>
    <row r="47" spans="1:28" ht="13.5">
      <c r="A47" s="244"/>
      <c r="B47" s="3"/>
      <c r="C47" s="1" t="s">
        <v>45</v>
      </c>
      <c r="D47" s="1" t="s">
        <v>48</v>
      </c>
      <c r="E47" s="1" t="s">
        <v>49</v>
      </c>
      <c r="F47" s="1" t="s">
        <v>5</v>
      </c>
      <c r="G47" s="1" t="s">
        <v>7</v>
      </c>
      <c r="H47" s="1" t="s">
        <v>9</v>
      </c>
      <c r="I47" s="1" t="s">
        <v>13</v>
      </c>
      <c r="J47" s="1" t="s">
        <v>46</v>
      </c>
      <c r="K47" s="1" t="s">
        <v>47</v>
      </c>
      <c r="L47" s="1" t="s">
        <v>52</v>
      </c>
      <c r="O47" s="244"/>
      <c r="P47" s="3"/>
      <c r="Q47" s="4" t="s">
        <v>189</v>
      </c>
      <c r="R47" s="66">
        <v>5</v>
      </c>
      <c r="S47" s="66">
        <v>72</v>
      </c>
      <c r="T47" s="66">
        <v>20</v>
      </c>
      <c r="U47" s="66">
        <v>3</v>
      </c>
      <c r="V47" s="66">
        <v>3</v>
      </c>
      <c r="W47" s="66">
        <v>2</v>
      </c>
      <c r="X47" s="66">
        <v>3</v>
      </c>
      <c r="Y47" s="66">
        <v>3</v>
      </c>
      <c r="Z47" s="66">
        <v>1</v>
      </c>
      <c r="AB47" s="244"/>
    </row>
    <row r="48" spans="1:28" ht="13.5">
      <c r="A48" s="244"/>
      <c r="B48" s="3"/>
      <c r="C48" s="4" t="s">
        <v>120</v>
      </c>
      <c r="D48" s="133">
        <v>4</v>
      </c>
      <c r="E48" s="133">
        <v>59</v>
      </c>
      <c r="F48" s="133">
        <v>15</v>
      </c>
      <c r="G48" s="133">
        <v>1</v>
      </c>
      <c r="H48" s="133">
        <v>1</v>
      </c>
      <c r="I48" s="133">
        <v>5</v>
      </c>
      <c r="J48" s="133">
        <v>0</v>
      </c>
      <c r="K48" s="133">
        <v>0</v>
      </c>
      <c r="L48" s="133">
        <v>0</v>
      </c>
      <c r="O48" s="244"/>
      <c r="P48" s="3"/>
      <c r="Q48" s="4"/>
      <c r="AB48" s="244"/>
    </row>
    <row r="49" spans="1:28" ht="13.5">
      <c r="A49" s="244"/>
      <c r="B49" s="3"/>
      <c r="C49" s="4" t="s">
        <v>220</v>
      </c>
      <c r="D49" s="133">
        <v>1</v>
      </c>
      <c r="E49" s="133">
        <v>18</v>
      </c>
      <c r="F49" s="133">
        <v>3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O49" s="244"/>
      <c r="P49" s="3"/>
      <c r="Q49" s="4"/>
      <c r="AB49" s="244"/>
    </row>
    <row r="50" spans="1:28" ht="13.5">
      <c r="A50" s="244"/>
      <c r="B50" s="3"/>
      <c r="C50" s="4"/>
      <c r="O50" s="244"/>
      <c r="P50" s="3"/>
      <c r="Q50" s="4"/>
      <c r="AB50" s="244"/>
    </row>
    <row r="51" spans="1:28" ht="9" customHeight="1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</row>
    <row r="52" spans="1:28" ht="14.25" customHeight="1" thickBot="1">
      <c r="A52" s="244"/>
      <c r="B52" t="s">
        <v>265</v>
      </c>
      <c r="O52" s="244"/>
      <c r="P52" t="s">
        <v>196</v>
      </c>
      <c r="AB52" s="244"/>
    </row>
    <row r="53" spans="1:28" ht="24.75" customHeight="1">
      <c r="A53" s="244"/>
      <c r="C53" s="5"/>
      <c r="D53" s="6">
        <v>1</v>
      </c>
      <c r="E53" s="6">
        <v>2</v>
      </c>
      <c r="F53" s="6">
        <v>3</v>
      </c>
      <c r="G53" s="6">
        <v>4</v>
      </c>
      <c r="H53" s="6">
        <v>5</v>
      </c>
      <c r="I53" s="7" t="s">
        <v>0</v>
      </c>
      <c r="J53" s="53"/>
      <c r="K53" s="2"/>
      <c r="L53" s="2"/>
      <c r="O53" s="244"/>
      <c r="Q53" s="5"/>
      <c r="R53" s="6">
        <v>1</v>
      </c>
      <c r="S53" s="6">
        <v>2</v>
      </c>
      <c r="T53" s="6">
        <v>3</v>
      </c>
      <c r="U53" s="6">
        <v>4</v>
      </c>
      <c r="V53" s="6">
        <v>5</v>
      </c>
      <c r="W53" s="7" t="s">
        <v>0</v>
      </c>
      <c r="X53" s="53"/>
      <c r="Y53" s="2"/>
      <c r="Z53" s="2"/>
      <c r="AB53" s="244"/>
    </row>
    <row r="54" spans="1:28" ht="24.75" customHeight="1">
      <c r="A54" s="244"/>
      <c r="C54" s="73" t="s">
        <v>163</v>
      </c>
      <c r="D54" s="8">
        <v>0</v>
      </c>
      <c r="E54" s="8">
        <v>0</v>
      </c>
      <c r="F54" s="8">
        <v>0</v>
      </c>
      <c r="G54" s="8"/>
      <c r="H54" s="8"/>
      <c r="I54" s="9">
        <v>0</v>
      </c>
      <c r="J54" s="53"/>
      <c r="K54" s="2"/>
      <c r="L54" s="2"/>
      <c r="O54" s="244"/>
      <c r="Q54" s="54" t="s">
        <v>190</v>
      </c>
      <c r="R54" s="8">
        <v>0</v>
      </c>
      <c r="S54" s="8">
        <v>5</v>
      </c>
      <c r="T54" s="8">
        <v>0</v>
      </c>
      <c r="U54" s="8"/>
      <c r="V54" s="8"/>
      <c r="W54" s="9">
        <v>5</v>
      </c>
      <c r="X54" s="53"/>
      <c r="Y54" s="2"/>
      <c r="Z54" s="2"/>
      <c r="AB54" s="244"/>
    </row>
    <row r="55" spans="1:28" ht="24.75" customHeight="1" thickBot="1">
      <c r="A55" s="244"/>
      <c r="C55" s="72" t="s">
        <v>191</v>
      </c>
      <c r="D55" s="10">
        <v>8</v>
      </c>
      <c r="E55" s="10">
        <v>6</v>
      </c>
      <c r="F55" s="10" t="s">
        <v>143</v>
      </c>
      <c r="G55" s="10"/>
      <c r="H55" s="10"/>
      <c r="I55" s="11">
        <v>14</v>
      </c>
      <c r="J55" s="53"/>
      <c r="K55" s="2"/>
      <c r="L55" s="2"/>
      <c r="O55" s="244"/>
      <c r="Q55" s="55" t="s">
        <v>163</v>
      </c>
      <c r="R55" s="10">
        <v>2</v>
      </c>
      <c r="S55" s="10">
        <v>0</v>
      </c>
      <c r="T55" s="10">
        <v>6</v>
      </c>
      <c r="U55" s="10"/>
      <c r="V55" s="10"/>
      <c r="W55" s="11">
        <v>8</v>
      </c>
      <c r="X55" s="53"/>
      <c r="Y55" s="2"/>
      <c r="Z55" s="2"/>
      <c r="AB55" s="244"/>
    </row>
    <row r="56" spans="1:28" ht="14.25" customHeight="1">
      <c r="A56" s="244"/>
      <c r="O56" s="244"/>
      <c r="AB56" s="244"/>
    </row>
    <row r="57" spans="1:28" ht="14.25" customHeight="1">
      <c r="A57" s="244"/>
      <c r="C57" t="s">
        <v>266</v>
      </c>
      <c r="D57" t="s">
        <v>111</v>
      </c>
      <c r="O57" s="244"/>
      <c r="Q57" t="s">
        <v>3</v>
      </c>
      <c r="R57" t="s">
        <v>165</v>
      </c>
      <c r="AB57" s="244"/>
    </row>
    <row r="58" spans="1:28" ht="14.25" customHeight="1">
      <c r="A58" s="244"/>
      <c r="C58" t="s">
        <v>2</v>
      </c>
      <c r="D58" t="s">
        <v>277</v>
      </c>
      <c r="O58" s="244"/>
      <c r="Q58" t="s">
        <v>2</v>
      </c>
      <c r="R58" t="s">
        <v>200</v>
      </c>
      <c r="AB58" s="244"/>
    </row>
    <row r="59" spans="1:28" ht="14.25" customHeight="1">
      <c r="A59" s="244"/>
      <c r="O59" s="244"/>
      <c r="AB59" s="244"/>
    </row>
    <row r="60" spans="1:28" ht="14.25" customHeight="1">
      <c r="A60" s="244"/>
      <c r="C60" s="1" t="s">
        <v>4</v>
      </c>
      <c r="D60" s="1" t="s">
        <v>5</v>
      </c>
      <c r="E60" s="1" t="s">
        <v>6</v>
      </c>
      <c r="F60" s="1" t="s">
        <v>7</v>
      </c>
      <c r="G60" s="1" t="s">
        <v>8</v>
      </c>
      <c r="H60" s="1" t="s">
        <v>11</v>
      </c>
      <c r="I60" s="1" t="s">
        <v>9</v>
      </c>
      <c r="J60" s="1" t="s">
        <v>13</v>
      </c>
      <c r="K60" s="1" t="s">
        <v>10</v>
      </c>
      <c r="L60" s="1" t="s">
        <v>12</v>
      </c>
      <c r="M60" s="1" t="s">
        <v>63</v>
      </c>
      <c r="O60" s="244"/>
      <c r="Q60" s="1" t="s">
        <v>4</v>
      </c>
      <c r="R60" s="1" t="s">
        <v>5</v>
      </c>
      <c r="S60" s="1" t="s">
        <v>6</v>
      </c>
      <c r="T60" s="1" t="s">
        <v>7</v>
      </c>
      <c r="U60" s="1" t="s">
        <v>8</v>
      </c>
      <c r="V60" s="1" t="s">
        <v>11</v>
      </c>
      <c r="W60" s="1" t="s">
        <v>9</v>
      </c>
      <c r="X60" s="1" t="s">
        <v>13</v>
      </c>
      <c r="Y60" s="1" t="s">
        <v>10</v>
      </c>
      <c r="Z60" s="1" t="s">
        <v>12</v>
      </c>
      <c r="AA60" s="1" t="s">
        <v>63</v>
      </c>
      <c r="AB60" s="244"/>
    </row>
    <row r="61" spans="1:28" ht="13.5" customHeight="1">
      <c r="A61" s="244"/>
      <c r="B61" s="3" t="s">
        <v>269</v>
      </c>
      <c r="C61" s="132" t="s">
        <v>83</v>
      </c>
      <c r="D61" s="133">
        <v>3</v>
      </c>
      <c r="E61" s="133">
        <v>2</v>
      </c>
      <c r="F61" s="133">
        <v>1</v>
      </c>
      <c r="G61" s="133">
        <v>0</v>
      </c>
      <c r="H61" s="133">
        <v>2</v>
      </c>
      <c r="I61" s="133">
        <v>1</v>
      </c>
      <c r="J61" s="133">
        <v>0</v>
      </c>
      <c r="K61" s="133">
        <v>1</v>
      </c>
      <c r="L61" s="133">
        <v>0</v>
      </c>
      <c r="M61" s="133">
        <v>0</v>
      </c>
      <c r="N61" s="1"/>
      <c r="O61" s="244"/>
      <c r="P61" s="3" t="s">
        <v>99</v>
      </c>
      <c r="Q61" s="132" t="s">
        <v>167</v>
      </c>
      <c r="R61" s="66">
        <v>3</v>
      </c>
      <c r="S61" s="66">
        <v>2</v>
      </c>
      <c r="T61" s="66">
        <v>1</v>
      </c>
      <c r="U61" s="66">
        <v>1</v>
      </c>
      <c r="V61" s="66">
        <v>1</v>
      </c>
      <c r="W61" s="66">
        <v>1</v>
      </c>
      <c r="X61" s="66">
        <v>0</v>
      </c>
      <c r="Y61" s="66">
        <v>0</v>
      </c>
      <c r="Z61" s="66">
        <v>1</v>
      </c>
      <c r="AA61" s="66">
        <v>0</v>
      </c>
      <c r="AB61" s="244"/>
    </row>
    <row r="62" spans="1:28" ht="13.5" customHeight="1">
      <c r="A62" s="244"/>
      <c r="B62" s="3" t="s">
        <v>270</v>
      </c>
      <c r="C62" s="132" t="s">
        <v>84</v>
      </c>
      <c r="D62" s="133">
        <v>3</v>
      </c>
      <c r="E62" s="133">
        <v>3</v>
      </c>
      <c r="F62" s="133">
        <v>2</v>
      </c>
      <c r="G62" s="133">
        <v>2</v>
      </c>
      <c r="H62" s="133">
        <v>2</v>
      </c>
      <c r="I62" s="133">
        <v>0</v>
      </c>
      <c r="J62" s="133">
        <v>0</v>
      </c>
      <c r="K62" s="133">
        <v>1</v>
      </c>
      <c r="L62" s="133">
        <v>0</v>
      </c>
      <c r="M62" s="133">
        <v>0</v>
      </c>
      <c r="N62" s="1"/>
      <c r="O62" s="244"/>
      <c r="P62" s="3" t="s">
        <v>203</v>
      </c>
      <c r="Q62" s="132" t="s">
        <v>197</v>
      </c>
      <c r="R62" s="66">
        <v>3</v>
      </c>
      <c r="S62" s="66">
        <v>0</v>
      </c>
      <c r="T62" s="66">
        <v>0</v>
      </c>
      <c r="U62" s="66">
        <v>0</v>
      </c>
      <c r="V62" s="66">
        <v>2</v>
      </c>
      <c r="W62" s="66">
        <v>3</v>
      </c>
      <c r="X62" s="66">
        <v>0</v>
      </c>
      <c r="Y62" s="66">
        <v>1</v>
      </c>
      <c r="Z62" s="66">
        <v>0</v>
      </c>
      <c r="AA62" s="66">
        <v>0</v>
      </c>
      <c r="AB62" s="244"/>
    </row>
    <row r="63" spans="1:28" ht="13.5" customHeight="1">
      <c r="A63" s="244"/>
      <c r="B63" s="3" t="s">
        <v>113</v>
      </c>
      <c r="C63" s="132" t="s">
        <v>85</v>
      </c>
      <c r="D63" s="133">
        <v>3</v>
      </c>
      <c r="E63" s="133">
        <v>2</v>
      </c>
      <c r="F63" s="133">
        <v>2</v>
      </c>
      <c r="G63" s="133">
        <v>1</v>
      </c>
      <c r="H63" s="133">
        <v>2</v>
      </c>
      <c r="I63" s="133">
        <v>1</v>
      </c>
      <c r="J63" s="133">
        <v>0</v>
      </c>
      <c r="K63" s="133">
        <v>1</v>
      </c>
      <c r="L63" s="133">
        <v>0</v>
      </c>
      <c r="M63" s="133">
        <v>0</v>
      </c>
      <c r="N63" s="1"/>
      <c r="O63" s="244"/>
      <c r="P63" s="3" t="s">
        <v>97</v>
      </c>
      <c r="Q63" s="132" t="s">
        <v>169</v>
      </c>
      <c r="R63" s="66">
        <v>3</v>
      </c>
      <c r="S63" s="66">
        <v>2</v>
      </c>
      <c r="T63" s="66">
        <v>0</v>
      </c>
      <c r="U63" s="66">
        <v>1</v>
      </c>
      <c r="V63" s="66">
        <v>0</v>
      </c>
      <c r="W63" s="66">
        <v>1</v>
      </c>
      <c r="X63" s="66">
        <v>0</v>
      </c>
      <c r="Y63" s="66">
        <v>0</v>
      </c>
      <c r="Z63" s="66">
        <v>0</v>
      </c>
      <c r="AA63" s="66">
        <v>0</v>
      </c>
      <c r="AB63" s="244"/>
    </row>
    <row r="64" spans="1:28" ht="13.5" customHeight="1">
      <c r="A64" s="244"/>
      <c r="B64" s="3" t="s">
        <v>271</v>
      </c>
      <c r="C64" s="132" t="s">
        <v>86</v>
      </c>
      <c r="D64" s="133">
        <v>3</v>
      </c>
      <c r="E64" s="133">
        <v>2</v>
      </c>
      <c r="F64" s="133">
        <v>1</v>
      </c>
      <c r="G64" s="133">
        <v>3</v>
      </c>
      <c r="H64" s="133">
        <v>1</v>
      </c>
      <c r="I64" s="133">
        <v>1</v>
      </c>
      <c r="J64" s="133">
        <v>0</v>
      </c>
      <c r="K64" s="133">
        <v>1</v>
      </c>
      <c r="L64" s="133">
        <v>0</v>
      </c>
      <c r="M64" s="133">
        <v>0</v>
      </c>
      <c r="N64" s="1"/>
      <c r="O64" s="244"/>
      <c r="P64" s="3" t="s">
        <v>100</v>
      </c>
      <c r="Q64" s="132" t="s">
        <v>170</v>
      </c>
      <c r="R64" s="66">
        <v>3</v>
      </c>
      <c r="S64" s="66">
        <v>2</v>
      </c>
      <c r="T64" s="66">
        <v>1</v>
      </c>
      <c r="U64" s="66">
        <v>2</v>
      </c>
      <c r="V64" s="66">
        <v>1</v>
      </c>
      <c r="W64" s="66">
        <v>1</v>
      </c>
      <c r="X64" s="66">
        <v>0</v>
      </c>
      <c r="Y64" s="66">
        <v>0</v>
      </c>
      <c r="Z64" s="66">
        <v>0</v>
      </c>
      <c r="AA64" s="66">
        <v>0</v>
      </c>
      <c r="AB64" s="244"/>
    </row>
    <row r="65" spans="1:28" ht="13.5" customHeight="1">
      <c r="A65" s="244"/>
      <c r="B65" s="3" t="s">
        <v>99</v>
      </c>
      <c r="C65" s="132" t="s">
        <v>116</v>
      </c>
      <c r="D65" s="133">
        <v>3</v>
      </c>
      <c r="E65" s="133">
        <v>3</v>
      </c>
      <c r="F65" s="133">
        <v>2</v>
      </c>
      <c r="G65" s="133">
        <v>1</v>
      </c>
      <c r="H65" s="133">
        <v>2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"/>
      <c r="O65" s="244"/>
      <c r="P65" s="3" t="s">
        <v>204</v>
      </c>
      <c r="Q65" s="132" t="s">
        <v>198</v>
      </c>
      <c r="R65" s="66">
        <v>3</v>
      </c>
      <c r="S65" s="66">
        <v>3</v>
      </c>
      <c r="T65" s="66">
        <v>2</v>
      </c>
      <c r="U65" s="66">
        <v>2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244"/>
    </row>
    <row r="66" spans="1:28" ht="13.5" customHeight="1">
      <c r="A66" s="244"/>
      <c r="B66" s="3" t="s">
        <v>272</v>
      </c>
      <c r="C66" s="132" t="s">
        <v>267</v>
      </c>
      <c r="D66" s="133">
        <v>1</v>
      </c>
      <c r="E66" s="133">
        <v>1</v>
      </c>
      <c r="F66" s="133">
        <v>1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"/>
      <c r="O66" s="244"/>
      <c r="P66" s="3" t="s">
        <v>205</v>
      </c>
      <c r="Q66" s="132" t="s">
        <v>199</v>
      </c>
      <c r="R66" s="66">
        <v>3</v>
      </c>
      <c r="S66" s="66">
        <v>1</v>
      </c>
      <c r="T66" s="66">
        <v>0</v>
      </c>
      <c r="U66" s="66">
        <v>0</v>
      </c>
      <c r="V66" s="66">
        <v>1</v>
      </c>
      <c r="W66" s="66">
        <v>2</v>
      </c>
      <c r="X66" s="66">
        <v>1</v>
      </c>
      <c r="Y66" s="66">
        <v>1</v>
      </c>
      <c r="Z66" s="66">
        <v>1</v>
      </c>
      <c r="AA66" s="66">
        <v>0</v>
      </c>
      <c r="AB66" s="244"/>
    </row>
    <row r="67" spans="1:28" ht="13.5" customHeight="1">
      <c r="A67" s="244"/>
      <c r="B67" s="3" t="s">
        <v>273</v>
      </c>
      <c r="C67" s="132" t="s">
        <v>242</v>
      </c>
      <c r="D67" s="133">
        <v>1</v>
      </c>
      <c r="E67" s="133">
        <v>1</v>
      </c>
      <c r="F67" s="133">
        <v>0</v>
      </c>
      <c r="G67" s="133">
        <v>0</v>
      </c>
      <c r="H67" s="133">
        <v>1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"/>
      <c r="O67" s="244"/>
      <c r="P67" s="3" t="s">
        <v>113</v>
      </c>
      <c r="Q67" s="132" t="s">
        <v>173</v>
      </c>
      <c r="R67" s="66">
        <v>3</v>
      </c>
      <c r="S67" s="66">
        <v>2</v>
      </c>
      <c r="T67" s="66">
        <v>0</v>
      </c>
      <c r="U67" s="66">
        <v>0</v>
      </c>
      <c r="V67" s="66">
        <v>1</v>
      </c>
      <c r="W67" s="66">
        <v>1</v>
      </c>
      <c r="X67" s="66">
        <v>1</v>
      </c>
      <c r="Y67" s="66">
        <v>1</v>
      </c>
      <c r="Z67" s="66">
        <v>0</v>
      </c>
      <c r="AA67" s="66">
        <v>0</v>
      </c>
      <c r="AB67" s="244"/>
    </row>
    <row r="68" spans="1:28" ht="13.5" customHeight="1">
      <c r="A68" s="244"/>
      <c r="B68" s="3" t="s">
        <v>274</v>
      </c>
      <c r="C68" s="132" t="s">
        <v>91</v>
      </c>
      <c r="D68" s="133">
        <v>2</v>
      </c>
      <c r="E68" s="133">
        <v>2</v>
      </c>
      <c r="F68" s="133">
        <v>1</v>
      </c>
      <c r="G68" s="133">
        <v>1</v>
      </c>
      <c r="H68" s="133">
        <v>1</v>
      </c>
      <c r="I68" s="133">
        <v>0</v>
      </c>
      <c r="J68" s="133">
        <v>0</v>
      </c>
      <c r="K68" s="133">
        <v>0</v>
      </c>
      <c r="L68" s="133">
        <v>0</v>
      </c>
      <c r="M68" s="133">
        <v>0</v>
      </c>
      <c r="N68" s="1"/>
      <c r="O68" s="244"/>
      <c r="P68" s="3" t="s">
        <v>102</v>
      </c>
      <c r="Q68" s="132" t="s">
        <v>174</v>
      </c>
      <c r="R68" s="66">
        <v>1</v>
      </c>
      <c r="S68" s="66">
        <v>0</v>
      </c>
      <c r="T68" s="66">
        <v>0</v>
      </c>
      <c r="U68" s="66">
        <v>0</v>
      </c>
      <c r="V68" s="66">
        <v>0</v>
      </c>
      <c r="W68" s="66">
        <v>1</v>
      </c>
      <c r="X68" s="66">
        <v>0</v>
      </c>
      <c r="Y68" s="66">
        <v>1</v>
      </c>
      <c r="Z68" s="66">
        <v>0</v>
      </c>
      <c r="AA68" s="66">
        <v>0</v>
      </c>
      <c r="AB68" s="244"/>
    </row>
    <row r="69" spans="1:28" ht="13.5" customHeight="1">
      <c r="A69" s="244"/>
      <c r="B69" s="3" t="s">
        <v>275</v>
      </c>
      <c r="C69" s="132" t="s">
        <v>268</v>
      </c>
      <c r="D69" s="133">
        <v>2</v>
      </c>
      <c r="E69" s="133">
        <v>1</v>
      </c>
      <c r="F69" s="133">
        <v>1</v>
      </c>
      <c r="G69" s="133">
        <v>1</v>
      </c>
      <c r="H69" s="133">
        <v>2</v>
      </c>
      <c r="I69" s="133">
        <v>1</v>
      </c>
      <c r="J69" s="133">
        <v>0</v>
      </c>
      <c r="K69" s="133">
        <v>2</v>
      </c>
      <c r="L69" s="133">
        <v>0</v>
      </c>
      <c r="M69" s="133">
        <v>0</v>
      </c>
      <c r="N69" s="1"/>
      <c r="O69" s="244"/>
      <c r="P69" s="3" t="s">
        <v>102</v>
      </c>
      <c r="Q69" s="4" t="s">
        <v>185</v>
      </c>
      <c r="R69" s="66">
        <v>1</v>
      </c>
      <c r="S69" s="66">
        <v>0</v>
      </c>
      <c r="T69" s="66">
        <v>0</v>
      </c>
      <c r="U69" s="66">
        <v>0</v>
      </c>
      <c r="V69" s="66">
        <v>1</v>
      </c>
      <c r="W69" s="66">
        <v>1</v>
      </c>
      <c r="X69" s="66">
        <v>0</v>
      </c>
      <c r="Y69" s="66">
        <v>0</v>
      </c>
      <c r="Z69" s="66">
        <v>0</v>
      </c>
      <c r="AA69" s="66">
        <v>0</v>
      </c>
      <c r="AB69" s="244"/>
    </row>
    <row r="70" spans="1:28" ht="13.5" customHeight="1">
      <c r="A70" s="244"/>
      <c r="B70" s="3" t="s">
        <v>276</v>
      </c>
      <c r="C70" s="132" t="s">
        <v>137</v>
      </c>
      <c r="D70" s="133">
        <v>2</v>
      </c>
      <c r="E70" s="133">
        <v>2</v>
      </c>
      <c r="F70" s="133">
        <v>1</v>
      </c>
      <c r="G70" s="133">
        <v>1</v>
      </c>
      <c r="H70" s="133">
        <v>1</v>
      </c>
      <c r="I70" s="133">
        <v>0</v>
      </c>
      <c r="J70" s="133">
        <v>0</v>
      </c>
      <c r="K70" s="133">
        <v>2</v>
      </c>
      <c r="L70" s="133">
        <v>0</v>
      </c>
      <c r="M70" s="133">
        <v>0</v>
      </c>
      <c r="O70" s="244"/>
      <c r="P70" s="3" t="s">
        <v>105</v>
      </c>
      <c r="Q70" s="132" t="s">
        <v>179</v>
      </c>
      <c r="R70" s="66">
        <v>1</v>
      </c>
      <c r="S70" s="66">
        <v>0</v>
      </c>
      <c r="T70" s="66">
        <v>0</v>
      </c>
      <c r="U70" s="66">
        <v>0</v>
      </c>
      <c r="V70" s="66">
        <v>0</v>
      </c>
      <c r="W70" s="66">
        <v>1</v>
      </c>
      <c r="X70" s="66">
        <v>0</v>
      </c>
      <c r="Y70" s="66">
        <v>0</v>
      </c>
      <c r="Z70" s="66">
        <v>0</v>
      </c>
      <c r="AA70" s="66">
        <v>0</v>
      </c>
      <c r="AB70" s="244"/>
    </row>
    <row r="71" spans="1:28" ht="13.5" customHeight="1">
      <c r="A71" s="244"/>
      <c r="B71" s="3"/>
      <c r="C71" s="132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O71" s="244"/>
      <c r="P71" s="3" t="s">
        <v>105</v>
      </c>
      <c r="Q71" s="4" t="s">
        <v>175</v>
      </c>
      <c r="R71" s="66">
        <v>1</v>
      </c>
      <c r="S71" s="66">
        <v>0</v>
      </c>
      <c r="T71" s="66">
        <v>0</v>
      </c>
      <c r="U71" s="66">
        <v>0</v>
      </c>
      <c r="V71" s="66">
        <v>1</v>
      </c>
      <c r="W71" s="66">
        <v>1</v>
      </c>
      <c r="X71" s="66">
        <v>0</v>
      </c>
      <c r="Y71" s="66">
        <v>0</v>
      </c>
      <c r="Z71" s="66">
        <v>0</v>
      </c>
      <c r="AA71" s="66">
        <v>0</v>
      </c>
      <c r="AB71" s="244"/>
    </row>
    <row r="72" spans="1:28" ht="13.5" customHeight="1">
      <c r="A72" s="244"/>
      <c r="B72" s="3"/>
      <c r="C72" s="4"/>
      <c r="O72" s="244"/>
      <c r="P72" s="3"/>
      <c r="Q72" s="4"/>
      <c r="AB72" s="244"/>
    </row>
    <row r="73" spans="1:28" ht="13.5" customHeight="1">
      <c r="A73" s="244"/>
      <c r="B73" s="3"/>
      <c r="C73" s="1" t="s">
        <v>45</v>
      </c>
      <c r="D73" s="1" t="s">
        <v>48</v>
      </c>
      <c r="E73" s="1" t="s">
        <v>49</v>
      </c>
      <c r="F73" s="1" t="s">
        <v>5</v>
      </c>
      <c r="G73" s="1" t="s">
        <v>7</v>
      </c>
      <c r="H73" s="1" t="s">
        <v>9</v>
      </c>
      <c r="I73" s="1" t="s">
        <v>13</v>
      </c>
      <c r="J73" s="1" t="s">
        <v>46</v>
      </c>
      <c r="K73" s="1" t="s">
        <v>47</v>
      </c>
      <c r="L73" s="1" t="s">
        <v>52</v>
      </c>
      <c r="O73" s="244"/>
      <c r="P73" s="3"/>
      <c r="Q73" s="1" t="s">
        <v>45</v>
      </c>
      <c r="R73" s="1" t="s">
        <v>48</v>
      </c>
      <c r="S73" s="1" t="s">
        <v>49</v>
      </c>
      <c r="T73" s="1" t="s">
        <v>5</v>
      </c>
      <c r="U73" s="1" t="s">
        <v>7</v>
      </c>
      <c r="V73" s="1" t="s">
        <v>9</v>
      </c>
      <c r="W73" s="1" t="s">
        <v>13</v>
      </c>
      <c r="X73" s="1" t="s">
        <v>46</v>
      </c>
      <c r="Y73" s="1" t="s">
        <v>47</v>
      </c>
      <c r="Z73" s="1" t="s">
        <v>52</v>
      </c>
      <c r="AB73" s="244"/>
    </row>
    <row r="74" spans="1:28" ht="13.5" customHeight="1">
      <c r="A74" s="244"/>
      <c r="B74" s="3"/>
      <c r="C74" s="4" t="s">
        <v>120</v>
      </c>
      <c r="D74">
        <v>3</v>
      </c>
      <c r="E74">
        <v>26</v>
      </c>
      <c r="F74">
        <v>9</v>
      </c>
      <c r="G74">
        <v>1</v>
      </c>
      <c r="H74">
        <v>0</v>
      </c>
      <c r="I74">
        <v>2</v>
      </c>
      <c r="J74">
        <v>0</v>
      </c>
      <c r="K74">
        <v>0</v>
      </c>
      <c r="L74">
        <v>0</v>
      </c>
      <c r="O74" s="244"/>
      <c r="Q74" s="4" t="s">
        <v>166</v>
      </c>
      <c r="R74" s="66">
        <v>3</v>
      </c>
      <c r="S74" s="66">
        <v>54</v>
      </c>
      <c r="T74" s="66">
        <v>15</v>
      </c>
      <c r="U74" s="66">
        <v>3</v>
      </c>
      <c r="V74" s="66">
        <v>2</v>
      </c>
      <c r="W74" s="66">
        <v>2</v>
      </c>
      <c r="X74" s="66">
        <v>5</v>
      </c>
      <c r="Y74" s="66">
        <v>3</v>
      </c>
      <c r="Z74" s="66">
        <v>0</v>
      </c>
      <c r="AB74" s="244"/>
    </row>
    <row r="75" spans="1:28" ht="13.5" customHeight="1">
      <c r="A75" s="244"/>
      <c r="B75" s="3"/>
      <c r="C75" s="4"/>
      <c r="O75" s="244"/>
      <c r="P75" s="3"/>
      <c r="Q75" s="4"/>
      <c r="R75" s="1"/>
      <c r="S75" s="1"/>
      <c r="T75" s="1"/>
      <c r="U75" s="1"/>
      <c r="V75" s="1"/>
      <c r="W75" s="1"/>
      <c r="X75" s="1"/>
      <c r="Y75" s="1"/>
      <c r="Z75" s="1"/>
      <c r="AB75" s="244"/>
    </row>
    <row r="76" spans="1:28" ht="9" customHeight="1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</row>
    <row r="77" spans="1:28" ht="14.25" customHeight="1" thickBot="1">
      <c r="A77" s="244"/>
      <c r="B77" t="s">
        <v>325</v>
      </c>
      <c r="O77" s="244"/>
      <c r="P77" t="s">
        <v>221</v>
      </c>
      <c r="AB77" s="244"/>
    </row>
    <row r="78" spans="1:28" ht="24.75" customHeight="1">
      <c r="A78" s="244"/>
      <c r="C78" s="5"/>
      <c r="D78" s="6">
        <v>1</v>
      </c>
      <c r="E78" s="6">
        <v>2</v>
      </c>
      <c r="F78" s="6">
        <v>3</v>
      </c>
      <c r="G78" s="6">
        <v>4</v>
      </c>
      <c r="H78" s="6">
        <v>5</v>
      </c>
      <c r="I78" s="6">
        <v>6</v>
      </c>
      <c r="J78" s="7" t="s">
        <v>0</v>
      </c>
      <c r="K78" s="2"/>
      <c r="L78" s="2"/>
      <c r="O78" s="244"/>
      <c r="Q78" s="5"/>
      <c r="R78" s="6">
        <v>1</v>
      </c>
      <c r="S78" s="6">
        <v>2</v>
      </c>
      <c r="T78" s="6">
        <v>3</v>
      </c>
      <c r="U78" s="6">
        <v>4</v>
      </c>
      <c r="V78" s="6">
        <v>5</v>
      </c>
      <c r="W78" s="7" t="s">
        <v>0</v>
      </c>
      <c r="X78" s="53"/>
      <c r="Y78" s="2"/>
      <c r="Z78" s="2"/>
      <c r="AB78" s="244"/>
    </row>
    <row r="79" spans="1:28" ht="24.75" customHeight="1">
      <c r="A79" s="244"/>
      <c r="C79" s="73" t="s">
        <v>326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3</v>
      </c>
      <c r="J79" s="9">
        <v>3</v>
      </c>
      <c r="K79" s="2"/>
      <c r="L79" s="2"/>
      <c r="O79" s="244"/>
      <c r="Q79" s="54" t="s">
        <v>163</v>
      </c>
      <c r="R79" s="8">
        <v>0</v>
      </c>
      <c r="S79" s="8">
        <v>3</v>
      </c>
      <c r="T79" s="8">
        <v>0</v>
      </c>
      <c r="U79" s="8">
        <v>1</v>
      </c>
      <c r="V79" s="8"/>
      <c r="W79" s="9">
        <v>4</v>
      </c>
      <c r="X79" s="53"/>
      <c r="Y79" s="2"/>
      <c r="Z79" s="2"/>
      <c r="AB79" s="244"/>
    </row>
    <row r="80" spans="1:28" ht="24.75" customHeight="1" thickBot="1">
      <c r="A80" s="244"/>
      <c r="C80" s="72" t="s">
        <v>132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1">
        <v>0</v>
      </c>
      <c r="K80" s="2"/>
      <c r="L80" s="2"/>
      <c r="O80" s="244"/>
      <c r="Q80" s="55" t="s">
        <v>202</v>
      </c>
      <c r="R80" s="10">
        <v>4</v>
      </c>
      <c r="S80" s="10">
        <v>1</v>
      </c>
      <c r="T80" s="10">
        <v>0</v>
      </c>
      <c r="U80" s="10" t="s">
        <v>226</v>
      </c>
      <c r="V80" s="10"/>
      <c r="W80" s="11">
        <v>5</v>
      </c>
      <c r="X80" s="53"/>
      <c r="Y80" s="2"/>
      <c r="Z80" s="2"/>
      <c r="AB80" s="244"/>
    </row>
    <row r="81" spans="1:28" ht="13.5" customHeight="1">
      <c r="A81" s="244"/>
      <c r="O81" s="244"/>
      <c r="AB81" s="244"/>
    </row>
    <row r="82" spans="1:28" ht="13.5" customHeight="1">
      <c r="A82" s="244"/>
      <c r="C82" t="s">
        <v>3</v>
      </c>
      <c r="D82" t="s">
        <v>111</v>
      </c>
      <c r="O82" s="244"/>
      <c r="Q82" t="s">
        <v>3</v>
      </c>
      <c r="R82" t="s">
        <v>165</v>
      </c>
      <c r="AB82" s="244"/>
    </row>
    <row r="83" spans="1:28" ht="13.5" customHeight="1">
      <c r="A83" s="244"/>
      <c r="C83" t="s">
        <v>2</v>
      </c>
      <c r="D83" t="s">
        <v>201</v>
      </c>
      <c r="O83" s="244"/>
      <c r="AB83" s="244"/>
    </row>
    <row r="84" spans="1:28" ht="13.5" customHeight="1">
      <c r="A84" s="24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244"/>
      <c r="Q84" s="1" t="s">
        <v>4</v>
      </c>
      <c r="R84" s="1" t="s">
        <v>5</v>
      </c>
      <c r="S84" s="1" t="s">
        <v>6</v>
      </c>
      <c r="T84" s="1" t="s">
        <v>7</v>
      </c>
      <c r="U84" s="1" t="s">
        <v>8</v>
      </c>
      <c r="V84" s="1" t="s">
        <v>11</v>
      </c>
      <c r="W84" s="1" t="s">
        <v>9</v>
      </c>
      <c r="X84" s="1" t="s">
        <v>13</v>
      </c>
      <c r="Y84" s="1" t="s">
        <v>10</v>
      </c>
      <c r="Z84" s="1" t="s">
        <v>12</v>
      </c>
      <c r="AA84" s="1" t="s">
        <v>63</v>
      </c>
      <c r="AB84" s="244"/>
    </row>
    <row r="85" spans="1:28" ht="13.5" customHeight="1">
      <c r="A85" s="244"/>
      <c r="C85" s="1" t="s">
        <v>4</v>
      </c>
      <c r="D85" s="1" t="s">
        <v>5</v>
      </c>
      <c r="E85" s="1" t="s">
        <v>6</v>
      </c>
      <c r="F85" s="1" t="s">
        <v>7</v>
      </c>
      <c r="G85" s="1" t="s">
        <v>8</v>
      </c>
      <c r="H85" s="1" t="s">
        <v>11</v>
      </c>
      <c r="I85" s="1" t="s">
        <v>9</v>
      </c>
      <c r="J85" s="1" t="s">
        <v>13</v>
      </c>
      <c r="K85" s="1" t="s">
        <v>10</v>
      </c>
      <c r="L85" s="1" t="s">
        <v>12</v>
      </c>
      <c r="M85" s="1" t="s">
        <v>63</v>
      </c>
      <c r="O85" s="244"/>
      <c r="P85" s="3" t="s">
        <v>99</v>
      </c>
      <c r="Q85" s="132" t="s">
        <v>167</v>
      </c>
      <c r="R85" s="66">
        <v>3</v>
      </c>
      <c r="S85" s="66">
        <v>2</v>
      </c>
      <c r="T85" s="66">
        <v>0</v>
      </c>
      <c r="U85" s="66">
        <v>0</v>
      </c>
      <c r="V85" s="66">
        <v>1</v>
      </c>
      <c r="W85" s="66">
        <v>1</v>
      </c>
      <c r="X85" s="66">
        <v>0</v>
      </c>
      <c r="Y85" s="66">
        <v>1</v>
      </c>
      <c r="Z85" s="66">
        <v>3</v>
      </c>
      <c r="AA85" s="66">
        <v>0</v>
      </c>
      <c r="AB85" s="244"/>
    </row>
    <row r="86" spans="1:28" ht="13.5" customHeight="1">
      <c r="A86" s="244"/>
      <c r="B86" s="3" t="s">
        <v>335</v>
      </c>
      <c r="C86" s="132" t="s">
        <v>206</v>
      </c>
      <c r="D86" s="133">
        <v>3</v>
      </c>
      <c r="E86" s="133">
        <v>3</v>
      </c>
      <c r="F86" s="133">
        <v>0</v>
      </c>
      <c r="G86" s="133">
        <v>0</v>
      </c>
      <c r="H86" s="133">
        <v>1</v>
      </c>
      <c r="I86" s="133">
        <v>0</v>
      </c>
      <c r="J86" s="133">
        <v>0</v>
      </c>
      <c r="K86" s="133">
        <v>1</v>
      </c>
      <c r="L86" s="133">
        <v>0</v>
      </c>
      <c r="M86" s="133">
        <v>0</v>
      </c>
      <c r="O86" s="244"/>
      <c r="P86" s="3" t="s">
        <v>233</v>
      </c>
      <c r="Q86" s="132" t="s">
        <v>227</v>
      </c>
      <c r="R86" s="66">
        <v>3</v>
      </c>
      <c r="S86" s="66">
        <v>3</v>
      </c>
      <c r="T86" s="66">
        <v>1</v>
      </c>
      <c r="U86" s="66">
        <v>3</v>
      </c>
      <c r="V86" s="66">
        <v>0</v>
      </c>
      <c r="W86" s="66">
        <v>0</v>
      </c>
      <c r="X86" s="66">
        <v>0</v>
      </c>
      <c r="Y86" s="66">
        <v>0</v>
      </c>
      <c r="Z86" s="66">
        <v>1</v>
      </c>
      <c r="AA86" s="66">
        <v>0</v>
      </c>
      <c r="AB86" s="244"/>
    </row>
    <row r="87" spans="1:28" ht="13.5" customHeight="1">
      <c r="A87" s="244"/>
      <c r="B87" s="3" t="s">
        <v>336</v>
      </c>
      <c r="C87" s="132" t="s">
        <v>254</v>
      </c>
      <c r="D87" s="133">
        <v>3</v>
      </c>
      <c r="E87" s="133">
        <v>3</v>
      </c>
      <c r="F87" s="133">
        <v>0</v>
      </c>
      <c r="G87" s="133">
        <v>0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0</v>
      </c>
      <c r="O87" s="244"/>
      <c r="P87" s="3" t="s">
        <v>234</v>
      </c>
      <c r="Q87" s="132" t="s">
        <v>228</v>
      </c>
      <c r="R87" s="66">
        <v>3</v>
      </c>
      <c r="S87" s="66">
        <v>2</v>
      </c>
      <c r="T87" s="66">
        <v>1</v>
      </c>
      <c r="U87" s="66">
        <v>0</v>
      </c>
      <c r="V87" s="66">
        <v>0</v>
      </c>
      <c r="W87" s="66">
        <v>1</v>
      </c>
      <c r="X87" s="66">
        <v>0</v>
      </c>
      <c r="Y87" s="66">
        <v>0</v>
      </c>
      <c r="Z87" s="66">
        <v>0</v>
      </c>
      <c r="AA87" s="66">
        <v>0</v>
      </c>
      <c r="AB87" s="244"/>
    </row>
    <row r="88" spans="1:28" ht="13.5" customHeight="1">
      <c r="A88" s="244"/>
      <c r="B88" s="3" t="s">
        <v>113</v>
      </c>
      <c r="C88" s="132" t="s">
        <v>85</v>
      </c>
      <c r="D88" s="133">
        <v>3</v>
      </c>
      <c r="E88" s="133">
        <v>3</v>
      </c>
      <c r="F88" s="133">
        <v>0</v>
      </c>
      <c r="G88" s="133">
        <v>0</v>
      </c>
      <c r="H88" s="133">
        <v>1</v>
      </c>
      <c r="I88" s="133">
        <v>0</v>
      </c>
      <c r="J88" s="133">
        <v>0</v>
      </c>
      <c r="K88" s="133">
        <v>2</v>
      </c>
      <c r="L88" s="133">
        <v>0</v>
      </c>
      <c r="M88" s="133">
        <v>0</v>
      </c>
      <c r="O88" s="244"/>
      <c r="P88" s="3" t="s">
        <v>100</v>
      </c>
      <c r="Q88" s="132" t="s">
        <v>170</v>
      </c>
      <c r="R88" s="66">
        <v>2</v>
      </c>
      <c r="S88" s="66">
        <v>2</v>
      </c>
      <c r="T88" s="66">
        <v>0</v>
      </c>
      <c r="U88" s="66">
        <v>0</v>
      </c>
      <c r="V88" s="66">
        <v>0</v>
      </c>
      <c r="W88" s="66">
        <v>0</v>
      </c>
      <c r="X88" s="66">
        <v>1</v>
      </c>
      <c r="Y88" s="66">
        <v>0</v>
      </c>
      <c r="Z88" s="66">
        <v>0</v>
      </c>
      <c r="AA88" s="66">
        <v>0</v>
      </c>
      <c r="AB88" s="244"/>
    </row>
    <row r="89" spans="1:28" ht="13.5" customHeight="1">
      <c r="A89" s="244"/>
      <c r="B89" s="3" t="s">
        <v>103</v>
      </c>
      <c r="C89" s="132" t="s">
        <v>86</v>
      </c>
      <c r="D89" s="133">
        <v>3</v>
      </c>
      <c r="E89" s="133">
        <v>3</v>
      </c>
      <c r="F89" s="133">
        <v>0</v>
      </c>
      <c r="G89" s="133">
        <v>0</v>
      </c>
      <c r="H89" s="133">
        <v>1</v>
      </c>
      <c r="I89" s="133">
        <v>0</v>
      </c>
      <c r="J89" s="133">
        <v>0</v>
      </c>
      <c r="K89" s="133">
        <v>0</v>
      </c>
      <c r="L89" s="133">
        <v>0</v>
      </c>
      <c r="M89" s="133">
        <v>0</v>
      </c>
      <c r="O89" s="244"/>
      <c r="P89" s="3" t="s">
        <v>96</v>
      </c>
      <c r="Q89" s="132" t="s">
        <v>198</v>
      </c>
      <c r="R89" s="66">
        <v>2</v>
      </c>
      <c r="S89" s="66">
        <v>0</v>
      </c>
      <c r="T89" s="66">
        <v>0</v>
      </c>
      <c r="U89" s="66">
        <v>0</v>
      </c>
      <c r="V89" s="66">
        <v>1</v>
      </c>
      <c r="W89" s="66">
        <v>2</v>
      </c>
      <c r="X89" s="66">
        <v>0</v>
      </c>
      <c r="Y89" s="66">
        <v>2</v>
      </c>
      <c r="Z89" s="66">
        <v>0</v>
      </c>
      <c r="AA89" s="66">
        <v>0</v>
      </c>
      <c r="AB89" s="244"/>
    </row>
    <row r="90" spans="1:28" ht="13.5" customHeight="1">
      <c r="A90" s="244"/>
      <c r="B90" s="3" t="s">
        <v>99</v>
      </c>
      <c r="C90" s="132" t="s">
        <v>116</v>
      </c>
      <c r="D90" s="133">
        <v>3</v>
      </c>
      <c r="E90" s="133">
        <v>3</v>
      </c>
      <c r="F90" s="133">
        <v>1</v>
      </c>
      <c r="G90" s="133">
        <v>1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O90" s="244"/>
      <c r="P90" s="3" t="s">
        <v>103</v>
      </c>
      <c r="Q90" s="132" t="s">
        <v>199</v>
      </c>
      <c r="R90" s="66">
        <v>2</v>
      </c>
      <c r="S90" s="66">
        <v>1</v>
      </c>
      <c r="T90" s="66">
        <v>0</v>
      </c>
      <c r="U90" s="66">
        <v>0</v>
      </c>
      <c r="V90" s="66">
        <v>1</v>
      </c>
      <c r="W90" s="66">
        <v>1</v>
      </c>
      <c r="X90" s="66">
        <v>0</v>
      </c>
      <c r="Y90" s="66">
        <v>1</v>
      </c>
      <c r="Z90" s="66">
        <v>0</v>
      </c>
      <c r="AA90" s="66">
        <v>0</v>
      </c>
      <c r="AB90" s="244"/>
    </row>
    <row r="91" spans="1:28" ht="13.5" customHeight="1">
      <c r="A91" s="244"/>
      <c r="B91" s="3" t="s">
        <v>337</v>
      </c>
      <c r="C91" s="132" t="s">
        <v>118</v>
      </c>
      <c r="D91" s="133">
        <v>3</v>
      </c>
      <c r="E91" s="133">
        <v>3</v>
      </c>
      <c r="F91" s="133">
        <v>1</v>
      </c>
      <c r="G91" s="133">
        <v>0</v>
      </c>
      <c r="H91" s="133">
        <v>0</v>
      </c>
      <c r="I91" s="133">
        <v>0</v>
      </c>
      <c r="J91" s="133">
        <v>1</v>
      </c>
      <c r="K91" s="133">
        <v>1</v>
      </c>
      <c r="L91" s="133">
        <v>0</v>
      </c>
      <c r="M91" s="133">
        <v>0</v>
      </c>
      <c r="O91" s="244"/>
      <c r="P91" s="3" t="s">
        <v>113</v>
      </c>
      <c r="Q91" s="132" t="s">
        <v>173</v>
      </c>
      <c r="R91" s="66">
        <v>2</v>
      </c>
      <c r="S91" s="66">
        <v>2</v>
      </c>
      <c r="T91" s="66">
        <v>0</v>
      </c>
      <c r="U91" s="66">
        <v>1</v>
      </c>
      <c r="V91" s="66">
        <v>0</v>
      </c>
      <c r="W91" s="66">
        <v>0</v>
      </c>
      <c r="X91" s="66">
        <v>1</v>
      </c>
      <c r="Y91" s="66">
        <v>0</v>
      </c>
      <c r="Z91" s="66">
        <v>0</v>
      </c>
      <c r="AA91" s="66">
        <v>0</v>
      </c>
      <c r="AB91" s="244"/>
    </row>
    <row r="92" spans="1:28" ht="13.5" customHeight="1">
      <c r="A92" s="244"/>
      <c r="B92" s="3" t="s">
        <v>104</v>
      </c>
      <c r="C92" s="132" t="s">
        <v>91</v>
      </c>
      <c r="D92" s="133">
        <v>3</v>
      </c>
      <c r="E92" s="133">
        <v>3</v>
      </c>
      <c r="F92" s="133">
        <v>0</v>
      </c>
      <c r="G92" s="133">
        <v>0</v>
      </c>
      <c r="H92" s="133">
        <v>0</v>
      </c>
      <c r="I92" s="133">
        <v>0</v>
      </c>
      <c r="J92" s="133">
        <v>1</v>
      </c>
      <c r="K92" s="133">
        <v>0</v>
      </c>
      <c r="L92" s="133">
        <v>0</v>
      </c>
      <c r="M92" s="133">
        <v>0</v>
      </c>
      <c r="O92" s="244"/>
      <c r="P92" s="3" t="s">
        <v>235</v>
      </c>
      <c r="Q92" s="132" t="s">
        <v>229</v>
      </c>
      <c r="R92" s="66">
        <v>1</v>
      </c>
      <c r="S92" s="66">
        <v>0</v>
      </c>
      <c r="T92" s="66">
        <v>0</v>
      </c>
      <c r="U92" s="66">
        <v>0</v>
      </c>
      <c r="V92" s="66">
        <v>1</v>
      </c>
      <c r="W92" s="66">
        <v>1</v>
      </c>
      <c r="X92" s="66">
        <v>0</v>
      </c>
      <c r="Y92" s="66">
        <v>1</v>
      </c>
      <c r="Z92" s="66">
        <v>0</v>
      </c>
      <c r="AA92" s="66">
        <v>0</v>
      </c>
      <c r="AB92" s="244"/>
    </row>
    <row r="93" spans="1:28" ht="13.5" customHeight="1">
      <c r="A93" s="244"/>
      <c r="B93" s="3" t="s">
        <v>339</v>
      </c>
      <c r="C93" s="132" t="s">
        <v>92</v>
      </c>
      <c r="D93" s="133">
        <v>2</v>
      </c>
      <c r="E93" s="133">
        <v>2</v>
      </c>
      <c r="F93" s="133">
        <v>1</v>
      </c>
      <c r="G93" s="133">
        <v>0</v>
      </c>
      <c r="H93" s="133">
        <v>0</v>
      </c>
      <c r="I93" s="133">
        <v>0</v>
      </c>
      <c r="J93" s="133">
        <v>0</v>
      </c>
      <c r="K93" s="133">
        <v>1</v>
      </c>
      <c r="L93" s="133">
        <v>0</v>
      </c>
      <c r="M93" s="133">
        <v>0</v>
      </c>
      <c r="O93" s="244"/>
      <c r="P93" s="3" t="s">
        <v>235</v>
      </c>
      <c r="Q93" s="4" t="s">
        <v>230</v>
      </c>
      <c r="R93" s="66">
        <v>1</v>
      </c>
      <c r="S93" s="66">
        <v>1</v>
      </c>
      <c r="T93" s="66">
        <v>0</v>
      </c>
      <c r="U93" s="66">
        <v>0</v>
      </c>
      <c r="V93" s="66">
        <v>0</v>
      </c>
      <c r="W93" s="66">
        <v>0</v>
      </c>
      <c r="X93" s="66">
        <v>1</v>
      </c>
      <c r="Y93" s="66">
        <v>0</v>
      </c>
      <c r="Z93" s="66">
        <v>0</v>
      </c>
      <c r="AA93" s="66">
        <v>0</v>
      </c>
      <c r="AB93" s="244"/>
    </row>
    <row r="94" spans="1:28" ht="13.5" customHeight="1">
      <c r="A94" s="244"/>
      <c r="B94" s="3" t="s">
        <v>340</v>
      </c>
      <c r="C94" s="132" t="s">
        <v>94</v>
      </c>
      <c r="D94" s="133">
        <v>2</v>
      </c>
      <c r="E94" s="133">
        <v>1</v>
      </c>
      <c r="F94" s="133">
        <v>0</v>
      </c>
      <c r="G94" s="133">
        <v>0</v>
      </c>
      <c r="H94" s="133">
        <v>0</v>
      </c>
      <c r="I94" s="133">
        <v>0</v>
      </c>
      <c r="J94" s="133">
        <v>0</v>
      </c>
      <c r="K94" s="133">
        <v>1</v>
      </c>
      <c r="L94" s="133">
        <v>0</v>
      </c>
      <c r="M94" s="133">
        <v>1</v>
      </c>
      <c r="O94" s="244"/>
      <c r="P94" s="3" t="s">
        <v>232</v>
      </c>
      <c r="Q94" s="132" t="s">
        <v>231</v>
      </c>
      <c r="R94" s="66">
        <v>2</v>
      </c>
      <c r="S94" s="66">
        <v>1</v>
      </c>
      <c r="T94" s="66">
        <v>0</v>
      </c>
      <c r="U94" s="66">
        <v>0</v>
      </c>
      <c r="V94" s="66">
        <v>0</v>
      </c>
      <c r="W94" s="66">
        <v>1</v>
      </c>
      <c r="X94" s="66">
        <v>0</v>
      </c>
      <c r="Y94" s="66">
        <v>0</v>
      </c>
      <c r="Z94" s="66">
        <v>0</v>
      </c>
      <c r="AA94" s="66">
        <v>0</v>
      </c>
      <c r="AB94" s="244"/>
    </row>
    <row r="95" spans="1:28" ht="13.5" customHeight="1">
      <c r="A95" s="244"/>
      <c r="B95" s="3"/>
      <c r="C95" s="4"/>
      <c r="O95" s="244"/>
      <c r="P95" s="3"/>
      <c r="Q95" s="4"/>
      <c r="AB95" s="244"/>
    </row>
    <row r="96" spans="1:28" ht="13.5" customHeight="1">
      <c r="A96" s="244"/>
      <c r="B96" s="3"/>
      <c r="C96" s="1" t="s">
        <v>45</v>
      </c>
      <c r="D96" s="1" t="s">
        <v>48</v>
      </c>
      <c r="E96" s="1" t="s">
        <v>49</v>
      </c>
      <c r="F96" s="1" t="s">
        <v>5</v>
      </c>
      <c r="G96" s="1" t="s">
        <v>7</v>
      </c>
      <c r="H96" s="1" t="s">
        <v>9</v>
      </c>
      <c r="I96" s="1" t="s">
        <v>13</v>
      </c>
      <c r="J96" s="1" t="s">
        <v>46</v>
      </c>
      <c r="K96" s="1" t="s">
        <v>47</v>
      </c>
      <c r="L96" s="1" t="s">
        <v>52</v>
      </c>
      <c r="O96" s="244"/>
      <c r="P96" s="3"/>
      <c r="Q96" s="1" t="s">
        <v>45</v>
      </c>
      <c r="R96" s="1" t="s">
        <v>48</v>
      </c>
      <c r="S96" s="1" t="s">
        <v>49</v>
      </c>
      <c r="T96" s="1" t="s">
        <v>5</v>
      </c>
      <c r="U96" s="1" t="s">
        <v>7</v>
      </c>
      <c r="V96" s="1" t="s">
        <v>9</v>
      </c>
      <c r="W96" s="1" t="s">
        <v>13</v>
      </c>
      <c r="X96" s="1" t="s">
        <v>46</v>
      </c>
      <c r="Y96" s="1" t="s">
        <v>47</v>
      </c>
      <c r="Z96" s="1" t="s">
        <v>52</v>
      </c>
      <c r="AB96" s="244"/>
    </row>
    <row r="97" spans="1:28" ht="13.5" customHeight="1">
      <c r="A97" s="244"/>
      <c r="B97" s="3"/>
      <c r="C97" s="4" t="s">
        <v>120</v>
      </c>
      <c r="D97" s="133">
        <v>6</v>
      </c>
      <c r="E97" s="133">
        <v>70</v>
      </c>
      <c r="F97" s="133">
        <v>22</v>
      </c>
      <c r="G97" s="133">
        <v>4</v>
      </c>
      <c r="H97" s="133">
        <v>2</v>
      </c>
      <c r="I97" s="133">
        <v>4</v>
      </c>
      <c r="J97" s="133">
        <v>0</v>
      </c>
      <c r="K97" s="133">
        <v>0</v>
      </c>
      <c r="L97" s="133">
        <v>0</v>
      </c>
      <c r="O97" s="244"/>
      <c r="P97" s="3"/>
      <c r="Q97" s="4" t="s">
        <v>189</v>
      </c>
      <c r="R97" s="66">
        <v>3.33</v>
      </c>
      <c r="S97" s="66">
        <v>68</v>
      </c>
      <c r="T97" s="66">
        <v>20</v>
      </c>
      <c r="U97" s="66">
        <v>6</v>
      </c>
      <c r="V97" s="66">
        <v>3</v>
      </c>
      <c r="W97" s="66">
        <v>2</v>
      </c>
      <c r="X97" s="66">
        <v>5</v>
      </c>
      <c r="Y97" s="66">
        <v>3</v>
      </c>
      <c r="Z97" s="66">
        <v>0</v>
      </c>
      <c r="AB97" s="244"/>
    </row>
    <row r="98" spans="1:28" ht="13.5" customHeight="1">
      <c r="A98" s="244"/>
      <c r="B98" s="3"/>
      <c r="C98" s="4"/>
      <c r="O98" s="244"/>
      <c r="Q98" s="4"/>
      <c r="AB98" s="244"/>
    </row>
    <row r="99" spans="1:28" ht="13.5" customHeight="1">
      <c r="A99" s="244"/>
      <c r="B99" s="3"/>
      <c r="C99" s="4"/>
      <c r="O99" s="244"/>
      <c r="AB99" s="244"/>
    </row>
    <row r="100" spans="1:28" ht="13.5" customHeight="1">
      <c r="A100" s="244"/>
      <c r="B100" s="3"/>
      <c r="C100" s="4"/>
      <c r="O100" s="244"/>
      <c r="AB100" s="244"/>
    </row>
    <row r="101" spans="1:28" ht="9" customHeight="1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</row>
    <row r="102" spans="1:28" ht="14.25" customHeight="1" thickBot="1">
      <c r="A102" s="244"/>
      <c r="B102" t="s">
        <v>455</v>
      </c>
      <c r="O102" s="244"/>
      <c r="P102" t="s">
        <v>236</v>
      </c>
      <c r="AB102" s="244"/>
    </row>
    <row r="103" spans="1:28" ht="24.75" customHeight="1">
      <c r="A103" s="244"/>
      <c r="C103" s="5"/>
      <c r="D103" s="6">
        <v>1</v>
      </c>
      <c r="E103" s="6">
        <v>2</v>
      </c>
      <c r="F103" s="6">
        <v>3</v>
      </c>
      <c r="G103" s="6">
        <v>4</v>
      </c>
      <c r="H103" s="6">
        <v>5</v>
      </c>
      <c r="I103" s="7" t="s">
        <v>0</v>
      </c>
      <c r="J103" s="53"/>
      <c r="K103" s="2"/>
      <c r="L103" s="2"/>
      <c r="O103" s="244"/>
      <c r="Q103" s="5"/>
      <c r="R103" s="6">
        <v>1</v>
      </c>
      <c r="S103" s="6">
        <v>2</v>
      </c>
      <c r="T103" s="6">
        <v>3</v>
      </c>
      <c r="U103" s="6">
        <v>4</v>
      </c>
      <c r="V103" s="6">
        <v>5</v>
      </c>
      <c r="W103" s="7" t="s">
        <v>0</v>
      </c>
      <c r="X103" s="53"/>
      <c r="Y103" s="2"/>
      <c r="Z103" s="2"/>
      <c r="AB103" s="244"/>
    </row>
    <row r="104" spans="1:28" ht="24.75" customHeight="1">
      <c r="A104" s="244"/>
      <c r="C104" s="54" t="s">
        <v>188</v>
      </c>
      <c r="D104" s="8">
        <v>3</v>
      </c>
      <c r="E104" s="8">
        <v>1</v>
      </c>
      <c r="F104" s="8">
        <v>0</v>
      </c>
      <c r="G104" s="8">
        <v>0</v>
      </c>
      <c r="H104" s="8">
        <v>0</v>
      </c>
      <c r="I104" s="9">
        <v>4</v>
      </c>
      <c r="J104" s="53"/>
      <c r="K104" s="2"/>
      <c r="L104" s="2"/>
      <c r="O104" s="244"/>
      <c r="Q104" s="73" t="s">
        <v>256</v>
      </c>
      <c r="R104" s="8">
        <v>3</v>
      </c>
      <c r="S104" s="8">
        <v>4</v>
      </c>
      <c r="T104" s="8">
        <v>2</v>
      </c>
      <c r="U104" s="8"/>
      <c r="V104" s="8"/>
      <c r="W104" s="9">
        <v>9</v>
      </c>
      <c r="X104" s="53"/>
      <c r="Y104" s="2"/>
      <c r="Z104" s="2"/>
      <c r="AB104" s="244"/>
    </row>
    <row r="105" spans="1:28" ht="24.75" customHeight="1" thickBot="1">
      <c r="A105" s="244"/>
      <c r="C105" s="55" t="s">
        <v>191</v>
      </c>
      <c r="D105" s="10">
        <v>1</v>
      </c>
      <c r="E105" s="10">
        <v>0</v>
      </c>
      <c r="F105" s="10">
        <v>1</v>
      </c>
      <c r="G105" s="10">
        <v>0</v>
      </c>
      <c r="H105" s="10">
        <v>1</v>
      </c>
      <c r="I105" s="11">
        <v>3</v>
      </c>
      <c r="J105" s="53"/>
      <c r="K105" s="2"/>
      <c r="L105" s="2"/>
      <c r="O105" s="244"/>
      <c r="Q105" s="72" t="s">
        <v>163</v>
      </c>
      <c r="R105" s="10">
        <v>0</v>
      </c>
      <c r="S105" s="10">
        <v>0</v>
      </c>
      <c r="T105" s="10">
        <v>0</v>
      </c>
      <c r="U105" s="10"/>
      <c r="V105" s="10"/>
      <c r="W105" s="11">
        <v>0</v>
      </c>
      <c r="X105" s="53"/>
      <c r="Y105" s="2"/>
      <c r="Z105" s="2"/>
      <c r="AB105" s="244"/>
    </row>
    <row r="106" spans="1:28" ht="13.5" customHeight="1">
      <c r="A106" s="244"/>
      <c r="O106" s="244"/>
      <c r="AB106" s="244"/>
    </row>
    <row r="107" spans="1:28" ht="13.5" customHeight="1">
      <c r="A107" s="244"/>
      <c r="C107" t="s">
        <v>459</v>
      </c>
      <c r="D107" t="s">
        <v>460</v>
      </c>
      <c r="O107" s="244"/>
      <c r="Q107" t="s">
        <v>3</v>
      </c>
      <c r="R107" t="s">
        <v>255</v>
      </c>
      <c r="AB107" s="244"/>
    </row>
    <row r="108" spans="1:28" ht="13.5" customHeight="1">
      <c r="A108" s="244"/>
      <c r="C108" t="s">
        <v>2</v>
      </c>
      <c r="D108" t="s">
        <v>470</v>
      </c>
      <c r="O108" s="244"/>
      <c r="AB108" s="244"/>
    </row>
    <row r="109" spans="1:28" ht="13.5" customHeight="1">
      <c r="A109" s="24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244"/>
      <c r="Q109" s="1" t="s">
        <v>4</v>
      </c>
      <c r="R109" s="1" t="s">
        <v>5</v>
      </c>
      <c r="S109" s="1" t="s">
        <v>6</v>
      </c>
      <c r="T109" s="1" t="s">
        <v>7</v>
      </c>
      <c r="U109" s="1" t="s">
        <v>8</v>
      </c>
      <c r="V109" s="1" t="s">
        <v>11</v>
      </c>
      <c r="W109" s="1" t="s">
        <v>9</v>
      </c>
      <c r="X109" s="1" t="s">
        <v>13</v>
      </c>
      <c r="Y109" s="1" t="s">
        <v>10</v>
      </c>
      <c r="Z109" s="1" t="s">
        <v>12</v>
      </c>
      <c r="AA109" s="1" t="s">
        <v>63</v>
      </c>
      <c r="AB109" s="244"/>
    </row>
    <row r="110" spans="1:28" ht="13.5" customHeight="1">
      <c r="A110" s="244"/>
      <c r="C110" s="1" t="s">
        <v>4</v>
      </c>
      <c r="D110" s="1" t="s">
        <v>5</v>
      </c>
      <c r="E110" s="1" t="s">
        <v>6</v>
      </c>
      <c r="F110" s="1" t="s">
        <v>7</v>
      </c>
      <c r="G110" s="1" t="s">
        <v>8</v>
      </c>
      <c r="H110" s="1" t="s">
        <v>11</v>
      </c>
      <c r="I110" s="1" t="s">
        <v>9</v>
      </c>
      <c r="J110" s="1" t="s">
        <v>13</v>
      </c>
      <c r="K110" s="1" t="s">
        <v>10</v>
      </c>
      <c r="L110" s="1" t="s">
        <v>12</v>
      </c>
      <c r="M110" s="1" t="s">
        <v>63</v>
      </c>
      <c r="O110" s="244"/>
      <c r="P110" s="3" t="s">
        <v>99</v>
      </c>
      <c r="Q110" s="132" t="s">
        <v>167</v>
      </c>
      <c r="R110" s="66">
        <v>2</v>
      </c>
      <c r="S110" s="66">
        <v>2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1</v>
      </c>
      <c r="AA110" s="66">
        <v>0</v>
      </c>
      <c r="AB110" s="244"/>
    </row>
    <row r="111" spans="1:28" ht="13.5" customHeight="1">
      <c r="A111" s="244"/>
      <c r="B111" s="3" t="s">
        <v>468</v>
      </c>
      <c r="C111" s="132" t="s">
        <v>410</v>
      </c>
      <c r="D111" s="133">
        <v>3</v>
      </c>
      <c r="E111" s="133">
        <v>3</v>
      </c>
      <c r="F111" s="133">
        <v>0</v>
      </c>
      <c r="G111" s="133">
        <v>0</v>
      </c>
      <c r="H111" s="133">
        <v>0</v>
      </c>
      <c r="I111" s="133">
        <v>0</v>
      </c>
      <c r="J111" s="133">
        <v>2</v>
      </c>
      <c r="K111" s="133">
        <v>0</v>
      </c>
      <c r="L111" s="133">
        <v>0</v>
      </c>
      <c r="M111" s="133">
        <v>0</v>
      </c>
      <c r="O111" s="244"/>
      <c r="P111" s="3" t="s">
        <v>97</v>
      </c>
      <c r="Q111" s="132" t="s">
        <v>227</v>
      </c>
      <c r="R111" s="66">
        <v>1</v>
      </c>
      <c r="S111" s="66">
        <v>1</v>
      </c>
      <c r="T111" s="66">
        <v>1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1</v>
      </c>
      <c r="AA111" s="66">
        <v>0</v>
      </c>
      <c r="AB111" s="244"/>
    </row>
    <row r="112" spans="1:28" ht="13.5" customHeight="1">
      <c r="A112" s="244"/>
      <c r="B112" s="3" t="s">
        <v>462</v>
      </c>
      <c r="C112" s="132" t="s">
        <v>207</v>
      </c>
      <c r="D112" s="133">
        <v>3</v>
      </c>
      <c r="E112" s="133">
        <v>2</v>
      </c>
      <c r="F112" s="133">
        <v>1</v>
      </c>
      <c r="G112" s="133">
        <v>0</v>
      </c>
      <c r="H112" s="133">
        <v>1</v>
      </c>
      <c r="I112" s="133">
        <v>1</v>
      </c>
      <c r="J112" s="133">
        <v>0</v>
      </c>
      <c r="K112" s="133">
        <v>0</v>
      </c>
      <c r="L112" s="133">
        <v>0</v>
      </c>
      <c r="M112" s="133">
        <v>0</v>
      </c>
      <c r="O112" s="244"/>
      <c r="P112" s="3" t="s">
        <v>259</v>
      </c>
      <c r="Q112" s="132" t="s">
        <v>257</v>
      </c>
      <c r="R112" s="66">
        <v>1</v>
      </c>
      <c r="S112" s="66">
        <v>1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244"/>
    </row>
    <row r="113" spans="1:28" ht="13.5" customHeight="1">
      <c r="A113" s="244"/>
      <c r="B113" s="3" t="s">
        <v>463</v>
      </c>
      <c r="C113" s="132" t="s">
        <v>346</v>
      </c>
      <c r="D113" s="133">
        <v>3</v>
      </c>
      <c r="E113" s="133">
        <v>2</v>
      </c>
      <c r="F113" s="133">
        <v>2</v>
      </c>
      <c r="G113" s="133">
        <v>0</v>
      </c>
      <c r="H113" s="133">
        <v>2</v>
      </c>
      <c r="I113" s="133">
        <v>1</v>
      </c>
      <c r="J113" s="133">
        <v>0</v>
      </c>
      <c r="K113" s="133">
        <v>1</v>
      </c>
      <c r="L113" s="133">
        <v>1</v>
      </c>
      <c r="M113" s="133">
        <v>0</v>
      </c>
      <c r="O113" s="244"/>
      <c r="P113" s="3" t="s">
        <v>261</v>
      </c>
      <c r="Q113" s="132" t="s">
        <v>258</v>
      </c>
      <c r="R113" s="66">
        <v>1</v>
      </c>
      <c r="S113" s="66">
        <v>1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244"/>
    </row>
    <row r="114" spans="1:28" ht="13.5" customHeight="1">
      <c r="A114" s="244"/>
      <c r="B114" s="3" t="s">
        <v>432</v>
      </c>
      <c r="C114" s="132" t="s">
        <v>86</v>
      </c>
      <c r="D114" s="133">
        <v>3</v>
      </c>
      <c r="E114" s="133">
        <v>3</v>
      </c>
      <c r="F114" s="133">
        <v>1</v>
      </c>
      <c r="G114" s="133">
        <v>1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33">
        <v>0</v>
      </c>
      <c r="O114" s="244"/>
      <c r="P114" s="3" t="s">
        <v>96</v>
      </c>
      <c r="Q114" s="132" t="s">
        <v>198</v>
      </c>
      <c r="R114" s="66">
        <v>1</v>
      </c>
      <c r="S114" s="66">
        <v>1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244"/>
    </row>
    <row r="115" spans="1:28" ht="13.5" customHeight="1">
      <c r="A115" s="244"/>
      <c r="B115" s="3" t="s">
        <v>464</v>
      </c>
      <c r="C115" s="132" t="s">
        <v>429</v>
      </c>
      <c r="D115" s="133">
        <v>3</v>
      </c>
      <c r="E115" s="133">
        <v>3</v>
      </c>
      <c r="F115" s="133">
        <v>1</v>
      </c>
      <c r="G115" s="133">
        <v>1</v>
      </c>
      <c r="H115" s="133">
        <v>0</v>
      </c>
      <c r="I115" s="133">
        <v>0</v>
      </c>
      <c r="J115" s="133">
        <v>0</v>
      </c>
      <c r="K115" s="133">
        <v>1</v>
      </c>
      <c r="L115" s="133">
        <v>0</v>
      </c>
      <c r="M115" s="133">
        <v>0</v>
      </c>
      <c r="O115" s="244"/>
      <c r="P115" s="3" t="s">
        <v>260</v>
      </c>
      <c r="Q115" s="132" t="s">
        <v>199</v>
      </c>
      <c r="R115" s="66">
        <v>1</v>
      </c>
      <c r="S115" s="66">
        <v>1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244"/>
    </row>
    <row r="116" spans="1:28" ht="13.5" customHeight="1">
      <c r="A116" s="244"/>
      <c r="B116" s="3" t="s">
        <v>100</v>
      </c>
      <c r="C116" s="132" t="s">
        <v>118</v>
      </c>
      <c r="D116" s="133">
        <v>2</v>
      </c>
      <c r="E116" s="133">
        <v>2</v>
      </c>
      <c r="F116" s="133">
        <v>1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O116" s="244"/>
      <c r="P116" s="3" t="s">
        <v>113</v>
      </c>
      <c r="Q116" s="132" t="s">
        <v>173</v>
      </c>
      <c r="R116" s="66">
        <v>1</v>
      </c>
      <c r="S116" s="66">
        <v>1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1</v>
      </c>
      <c r="AA116" s="66">
        <v>0</v>
      </c>
      <c r="AB116" s="244"/>
    </row>
    <row r="117" spans="1:28" ht="13.5" customHeight="1">
      <c r="A117" s="244"/>
      <c r="B117" s="3" t="s">
        <v>465</v>
      </c>
      <c r="C117" s="132" t="s">
        <v>241</v>
      </c>
      <c r="D117" s="133">
        <v>0</v>
      </c>
      <c r="E117" s="133">
        <v>0</v>
      </c>
      <c r="F117" s="133">
        <v>0</v>
      </c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3">
        <v>0</v>
      </c>
      <c r="O117" s="244"/>
      <c r="P117" s="3" t="s">
        <v>105</v>
      </c>
      <c r="Q117" s="132" t="s">
        <v>262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244"/>
    </row>
    <row r="118" spans="1:28" ht="13.5" customHeight="1">
      <c r="A118" s="244"/>
      <c r="B118" s="3" t="s">
        <v>104</v>
      </c>
      <c r="C118" s="132" t="s">
        <v>91</v>
      </c>
      <c r="D118" s="133">
        <v>2</v>
      </c>
      <c r="E118" s="133">
        <v>1</v>
      </c>
      <c r="F118" s="133">
        <v>0</v>
      </c>
      <c r="G118" s="133">
        <v>0</v>
      </c>
      <c r="H118" s="133">
        <v>0</v>
      </c>
      <c r="I118" s="133">
        <v>1</v>
      </c>
      <c r="J118" s="133">
        <v>1</v>
      </c>
      <c r="K118" s="133">
        <v>0</v>
      </c>
      <c r="L118" s="133">
        <v>1</v>
      </c>
      <c r="M118" s="133">
        <v>0</v>
      </c>
      <c r="O118" s="244"/>
      <c r="P118" s="3" t="s">
        <v>105</v>
      </c>
      <c r="Q118" s="4" t="s">
        <v>175</v>
      </c>
      <c r="R118" s="66">
        <v>1</v>
      </c>
      <c r="S118" s="66">
        <v>1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244"/>
    </row>
    <row r="119" spans="1:28" ht="13.5" customHeight="1">
      <c r="A119" s="244"/>
      <c r="B119" s="3" t="s">
        <v>105</v>
      </c>
      <c r="C119" s="132" t="s">
        <v>92</v>
      </c>
      <c r="D119" s="133">
        <v>2</v>
      </c>
      <c r="E119" s="133">
        <v>1</v>
      </c>
      <c r="F119" s="133">
        <v>0</v>
      </c>
      <c r="G119" s="133">
        <v>0</v>
      </c>
      <c r="H119" s="133">
        <v>0</v>
      </c>
      <c r="I119" s="133">
        <v>1</v>
      </c>
      <c r="J119" s="133">
        <v>0</v>
      </c>
      <c r="K119" s="133">
        <v>0</v>
      </c>
      <c r="L119" s="133">
        <v>0</v>
      </c>
      <c r="M119" s="133">
        <v>0</v>
      </c>
      <c r="O119" s="244"/>
      <c r="P119" s="3" t="s">
        <v>102</v>
      </c>
      <c r="Q119" s="132" t="s">
        <v>231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244"/>
    </row>
    <row r="120" spans="1:28" ht="13.5" customHeight="1">
      <c r="A120" s="244"/>
      <c r="B120" s="3" t="s">
        <v>461</v>
      </c>
      <c r="C120" s="132" t="s">
        <v>430</v>
      </c>
      <c r="D120" s="133">
        <v>1</v>
      </c>
      <c r="E120" s="133">
        <v>1</v>
      </c>
      <c r="F120" s="133">
        <v>0</v>
      </c>
      <c r="G120" s="133">
        <v>0</v>
      </c>
      <c r="H120" s="133">
        <v>0</v>
      </c>
      <c r="I120" s="133">
        <v>0</v>
      </c>
      <c r="J120" s="133">
        <v>1</v>
      </c>
      <c r="K120" s="133">
        <v>0</v>
      </c>
      <c r="L120" s="133">
        <v>0</v>
      </c>
      <c r="M120" s="133">
        <v>0</v>
      </c>
      <c r="O120" s="244"/>
      <c r="P120" s="3" t="s">
        <v>253</v>
      </c>
      <c r="Q120" s="4" t="s">
        <v>185</v>
      </c>
      <c r="R120" s="66">
        <v>1</v>
      </c>
      <c r="S120" s="66">
        <v>1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244"/>
    </row>
    <row r="121" spans="1:28" ht="13.5" customHeight="1">
      <c r="A121" s="244"/>
      <c r="B121" s="3" t="s">
        <v>469</v>
      </c>
      <c r="C121" s="132" t="s">
        <v>435</v>
      </c>
      <c r="D121" s="133">
        <v>1</v>
      </c>
      <c r="E121" s="133">
        <v>1</v>
      </c>
      <c r="F121" s="133">
        <v>0</v>
      </c>
      <c r="G121" s="133">
        <v>0</v>
      </c>
      <c r="H121" s="133">
        <v>0</v>
      </c>
      <c r="I121" s="133">
        <v>0</v>
      </c>
      <c r="J121" s="133">
        <v>1</v>
      </c>
      <c r="K121" s="133">
        <v>0</v>
      </c>
      <c r="L121" s="133">
        <v>0</v>
      </c>
      <c r="M121" s="133">
        <v>0</v>
      </c>
      <c r="O121" s="244"/>
      <c r="P121" s="3"/>
      <c r="Q121" s="4"/>
      <c r="AB121" s="244"/>
    </row>
    <row r="122" spans="1:28" ht="13.5" customHeight="1">
      <c r="A122" s="244"/>
      <c r="B122" s="3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O122" s="244"/>
      <c r="P122" s="3"/>
      <c r="Q122" s="1" t="s">
        <v>45</v>
      </c>
      <c r="R122" s="1" t="s">
        <v>48</v>
      </c>
      <c r="S122" s="1" t="s">
        <v>49</v>
      </c>
      <c r="T122" s="1" t="s">
        <v>5</v>
      </c>
      <c r="U122" s="1" t="s">
        <v>7</v>
      </c>
      <c r="V122" s="1" t="s">
        <v>9</v>
      </c>
      <c r="W122" s="1" t="s">
        <v>13</v>
      </c>
      <c r="X122" s="1" t="s">
        <v>46</v>
      </c>
      <c r="Y122" s="1" t="s">
        <v>47</v>
      </c>
      <c r="Z122" s="1" t="s">
        <v>52</v>
      </c>
      <c r="AB122" s="244"/>
    </row>
    <row r="123" spans="1:28" ht="13.5" customHeight="1">
      <c r="A123" s="244"/>
      <c r="B123" s="3"/>
      <c r="C123" s="1" t="s">
        <v>45</v>
      </c>
      <c r="D123" s="1" t="s">
        <v>48</v>
      </c>
      <c r="E123" s="1" t="s">
        <v>49</v>
      </c>
      <c r="F123" s="1" t="s">
        <v>5</v>
      </c>
      <c r="G123" s="1" t="s">
        <v>7</v>
      </c>
      <c r="H123" s="1" t="s">
        <v>9</v>
      </c>
      <c r="I123" s="1" t="s">
        <v>13</v>
      </c>
      <c r="J123" s="1" t="s">
        <v>46</v>
      </c>
      <c r="K123" s="1" t="s">
        <v>47</v>
      </c>
      <c r="L123" s="1" t="s">
        <v>52</v>
      </c>
      <c r="O123" s="244"/>
      <c r="P123" s="3"/>
      <c r="Q123" s="4" t="s">
        <v>263</v>
      </c>
      <c r="R123" s="66">
        <v>3</v>
      </c>
      <c r="S123" s="66">
        <v>98</v>
      </c>
      <c r="T123" s="66">
        <v>23</v>
      </c>
      <c r="U123" s="66">
        <v>5</v>
      </c>
      <c r="V123" s="66">
        <v>6</v>
      </c>
      <c r="W123" s="66">
        <v>6</v>
      </c>
      <c r="X123" s="66">
        <v>9</v>
      </c>
      <c r="Y123" s="66">
        <v>7</v>
      </c>
      <c r="Z123" s="66">
        <v>1</v>
      </c>
      <c r="AB123" s="244"/>
    </row>
    <row r="124" spans="1:28" ht="13.5" customHeight="1">
      <c r="A124" s="244"/>
      <c r="B124" s="3"/>
      <c r="C124" s="4" t="s">
        <v>333</v>
      </c>
      <c r="D124" s="133">
        <v>5</v>
      </c>
      <c r="E124" s="133">
        <v>80</v>
      </c>
      <c r="F124" s="133">
        <v>24</v>
      </c>
      <c r="G124" s="133">
        <v>8</v>
      </c>
      <c r="H124" s="133">
        <v>1</v>
      </c>
      <c r="I124" s="133">
        <v>2</v>
      </c>
      <c r="J124" s="133">
        <v>4</v>
      </c>
      <c r="K124" s="133">
        <v>3</v>
      </c>
      <c r="L124" s="133">
        <v>0</v>
      </c>
      <c r="O124" s="244"/>
      <c r="P124" s="3"/>
      <c r="Q124" s="4"/>
      <c r="R124" s="1"/>
      <c r="S124" s="1"/>
      <c r="T124" s="1"/>
      <c r="U124" s="1"/>
      <c r="V124" s="1"/>
      <c r="W124" s="1"/>
      <c r="X124" s="1"/>
      <c r="Y124" s="1"/>
      <c r="Z124" s="1"/>
      <c r="AB124" s="244"/>
    </row>
    <row r="125" spans="1:28" ht="13.5" customHeight="1">
      <c r="A125" s="244"/>
      <c r="B125" s="3"/>
      <c r="C125" s="4"/>
      <c r="D125" s="1"/>
      <c r="E125" s="1"/>
      <c r="F125" s="1"/>
      <c r="G125" s="1"/>
      <c r="H125" s="1"/>
      <c r="I125" s="1"/>
      <c r="J125" s="1"/>
      <c r="K125" s="1"/>
      <c r="L125" s="1"/>
      <c r="O125" s="244"/>
      <c r="P125" s="3"/>
      <c r="Q125" s="4"/>
      <c r="R125" s="1"/>
      <c r="S125" s="1"/>
      <c r="T125" s="1"/>
      <c r="U125" s="1"/>
      <c r="V125" s="1"/>
      <c r="W125" s="1"/>
      <c r="X125" s="1"/>
      <c r="Y125" s="1"/>
      <c r="Z125" s="1"/>
      <c r="AB125" s="244"/>
    </row>
    <row r="126" spans="1:28" ht="9" customHeight="1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</row>
    <row r="127" spans="1:28" ht="13.5" customHeight="1" thickBot="1">
      <c r="A127" s="244"/>
      <c r="B127" t="s">
        <v>456</v>
      </c>
      <c r="O127" s="244"/>
      <c r="P127" t="s">
        <v>264</v>
      </c>
      <c r="AB127" s="244"/>
    </row>
    <row r="128" spans="1:28" ht="24.75" customHeight="1">
      <c r="A128" s="244"/>
      <c r="C128" s="5"/>
      <c r="D128" s="6">
        <v>1</v>
      </c>
      <c r="E128" s="6">
        <v>2</v>
      </c>
      <c r="F128" s="6">
        <v>3</v>
      </c>
      <c r="G128" s="6">
        <v>4</v>
      </c>
      <c r="H128" s="6">
        <v>5</v>
      </c>
      <c r="I128" s="7" t="s">
        <v>0</v>
      </c>
      <c r="J128" s="53"/>
      <c r="K128" s="2"/>
      <c r="L128" s="2"/>
      <c r="O128" s="244"/>
      <c r="Q128" s="5"/>
      <c r="R128" s="6">
        <v>1</v>
      </c>
      <c r="S128" s="6">
        <v>2</v>
      </c>
      <c r="T128" s="6">
        <v>3</v>
      </c>
      <c r="U128" s="6">
        <v>4</v>
      </c>
      <c r="V128" s="6">
        <v>5</v>
      </c>
      <c r="W128" s="7" t="s">
        <v>0</v>
      </c>
      <c r="X128" s="53"/>
      <c r="Y128" s="2"/>
      <c r="Z128" s="2"/>
      <c r="AB128" s="244"/>
    </row>
    <row r="129" spans="1:28" ht="24.75" customHeight="1">
      <c r="A129" s="244"/>
      <c r="C129" s="73" t="s">
        <v>458</v>
      </c>
      <c r="D129" s="8">
        <v>1</v>
      </c>
      <c r="E129" s="8">
        <v>2</v>
      </c>
      <c r="F129" s="8">
        <v>0</v>
      </c>
      <c r="G129" s="8">
        <v>0</v>
      </c>
      <c r="H129" s="8">
        <v>0</v>
      </c>
      <c r="I129" s="9">
        <v>3</v>
      </c>
      <c r="J129" s="53"/>
      <c r="K129" s="2"/>
      <c r="L129" s="2"/>
      <c r="O129" s="244"/>
      <c r="Q129" s="73" t="s">
        <v>163</v>
      </c>
      <c r="R129" s="8">
        <v>0</v>
      </c>
      <c r="S129" s="8">
        <v>0</v>
      </c>
      <c r="T129" s="8">
        <v>0</v>
      </c>
      <c r="U129" s="8"/>
      <c r="V129" s="8"/>
      <c r="W129" s="9">
        <v>0</v>
      </c>
      <c r="X129" s="53"/>
      <c r="Y129" s="2"/>
      <c r="Z129" s="2"/>
      <c r="AB129" s="244"/>
    </row>
    <row r="130" spans="1:28" ht="24.75" customHeight="1" thickBot="1">
      <c r="A130" s="244"/>
      <c r="C130" s="72" t="s">
        <v>457</v>
      </c>
      <c r="D130" s="10">
        <v>2</v>
      </c>
      <c r="E130" s="10">
        <v>0</v>
      </c>
      <c r="F130" s="10">
        <v>0</v>
      </c>
      <c r="G130" s="10">
        <v>0</v>
      </c>
      <c r="H130" s="10">
        <v>0</v>
      </c>
      <c r="I130" s="11">
        <v>2</v>
      </c>
      <c r="J130" s="53"/>
      <c r="K130" s="2"/>
      <c r="L130" s="2"/>
      <c r="O130" s="244"/>
      <c r="Q130" s="72" t="s">
        <v>191</v>
      </c>
      <c r="R130" s="10">
        <v>8</v>
      </c>
      <c r="S130" s="10">
        <v>6</v>
      </c>
      <c r="T130" s="10" t="s">
        <v>143</v>
      </c>
      <c r="U130" s="10"/>
      <c r="V130" s="10"/>
      <c r="W130" s="11">
        <v>14</v>
      </c>
      <c r="X130" s="53"/>
      <c r="Y130" s="2"/>
      <c r="Z130" s="2"/>
      <c r="AB130" s="244"/>
    </row>
    <row r="131" spans="1:28" ht="13.5" customHeight="1">
      <c r="A131" s="244"/>
      <c r="B131" s="3"/>
      <c r="O131" s="244"/>
      <c r="AB131" s="244"/>
    </row>
    <row r="132" spans="1:28" ht="13.5" customHeight="1">
      <c r="A132" s="244"/>
      <c r="B132" s="3"/>
      <c r="C132" t="s">
        <v>3</v>
      </c>
      <c r="D132" t="s">
        <v>240</v>
      </c>
      <c r="O132" s="244"/>
      <c r="Q132" t="s">
        <v>3</v>
      </c>
      <c r="R132" t="s">
        <v>255</v>
      </c>
      <c r="AB132" s="244"/>
    </row>
    <row r="133" spans="1:28" ht="13.5" customHeight="1">
      <c r="A133" s="244"/>
      <c r="B133" s="3"/>
      <c r="C133" t="s">
        <v>2</v>
      </c>
      <c r="D133" t="s">
        <v>239</v>
      </c>
      <c r="O133" s="244"/>
      <c r="AB133" s="244"/>
    </row>
    <row r="134" spans="1:28" ht="13.5" customHeight="1">
      <c r="A134" s="244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244"/>
      <c r="Q134" s="1" t="s">
        <v>4</v>
      </c>
      <c r="R134" s="1" t="s">
        <v>5</v>
      </c>
      <c r="S134" s="1" t="s">
        <v>6</v>
      </c>
      <c r="T134" s="1" t="s">
        <v>7</v>
      </c>
      <c r="U134" s="1" t="s">
        <v>8</v>
      </c>
      <c r="V134" s="1" t="s">
        <v>11</v>
      </c>
      <c r="W134" s="1" t="s">
        <v>9</v>
      </c>
      <c r="X134" s="1" t="s">
        <v>13</v>
      </c>
      <c r="Y134" s="1" t="s">
        <v>10</v>
      </c>
      <c r="Z134" s="1" t="s">
        <v>12</v>
      </c>
      <c r="AA134" s="1" t="s">
        <v>63</v>
      </c>
      <c r="AB134" s="244"/>
    </row>
    <row r="135" spans="1:28" ht="13.5" customHeight="1">
      <c r="A135" s="244"/>
      <c r="B135" s="3"/>
      <c r="C135" s="1" t="s">
        <v>4</v>
      </c>
      <c r="D135" s="1" t="s">
        <v>5</v>
      </c>
      <c r="E135" s="1" t="s">
        <v>6</v>
      </c>
      <c r="F135" s="1" t="s">
        <v>7</v>
      </c>
      <c r="G135" s="1" t="s">
        <v>8</v>
      </c>
      <c r="H135" s="1" t="s">
        <v>11</v>
      </c>
      <c r="I135" s="1" t="s">
        <v>9</v>
      </c>
      <c r="J135" s="1" t="s">
        <v>13</v>
      </c>
      <c r="K135" s="1" t="s">
        <v>10</v>
      </c>
      <c r="L135" s="1" t="s">
        <v>12</v>
      </c>
      <c r="M135" s="1" t="s">
        <v>63</v>
      </c>
      <c r="O135" s="244"/>
      <c r="P135" s="3" t="s">
        <v>99</v>
      </c>
      <c r="Q135" s="132" t="s">
        <v>167</v>
      </c>
      <c r="R135" s="66">
        <v>1</v>
      </c>
      <c r="S135" s="66">
        <v>1</v>
      </c>
      <c r="T135" s="66">
        <v>0</v>
      </c>
      <c r="U135" s="66">
        <v>0</v>
      </c>
      <c r="V135" s="66">
        <v>0</v>
      </c>
      <c r="W135" s="66">
        <v>0</v>
      </c>
      <c r="X135" s="66">
        <v>1</v>
      </c>
      <c r="Y135" s="66">
        <v>0</v>
      </c>
      <c r="Z135" s="66">
        <v>2</v>
      </c>
      <c r="AA135" s="66">
        <v>0</v>
      </c>
      <c r="AB135" s="244"/>
    </row>
    <row r="136" spans="1:28" ht="13.5" customHeight="1">
      <c r="A136" s="244"/>
      <c r="B136" s="3" t="s">
        <v>461</v>
      </c>
      <c r="C136" s="132" t="s">
        <v>410</v>
      </c>
      <c r="D136" s="133">
        <v>3</v>
      </c>
      <c r="E136" s="133">
        <v>3</v>
      </c>
      <c r="F136" s="133">
        <v>2</v>
      </c>
      <c r="G136" s="133">
        <v>1</v>
      </c>
      <c r="H136" s="133">
        <v>0</v>
      </c>
      <c r="I136" s="133">
        <v>0</v>
      </c>
      <c r="J136" s="133">
        <v>0</v>
      </c>
      <c r="K136" s="133">
        <v>1</v>
      </c>
      <c r="L136" s="133">
        <v>0</v>
      </c>
      <c r="M136" s="133">
        <v>0</v>
      </c>
      <c r="O136" s="244"/>
      <c r="P136" s="3" t="s">
        <v>97</v>
      </c>
      <c r="Q136" s="132" t="s">
        <v>227</v>
      </c>
      <c r="R136" s="66">
        <v>1</v>
      </c>
      <c r="S136" s="66">
        <v>1</v>
      </c>
      <c r="T136" s="66">
        <v>1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1</v>
      </c>
      <c r="AA136" s="66">
        <v>0</v>
      </c>
      <c r="AB136" s="244"/>
    </row>
    <row r="137" spans="1:28" ht="13.5" customHeight="1">
      <c r="A137" s="244"/>
      <c r="B137" s="3" t="s">
        <v>462</v>
      </c>
      <c r="C137" s="132" t="s">
        <v>207</v>
      </c>
      <c r="D137" s="133">
        <v>3</v>
      </c>
      <c r="E137" s="133">
        <v>2</v>
      </c>
      <c r="F137" s="133">
        <v>0</v>
      </c>
      <c r="G137" s="133">
        <v>0</v>
      </c>
      <c r="H137" s="133">
        <v>0</v>
      </c>
      <c r="I137" s="133">
        <v>0</v>
      </c>
      <c r="J137" s="133">
        <v>0</v>
      </c>
      <c r="K137" s="133">
        <v>0</v>
      </c>
      <c r="L137" s="133">
        <v>0</v>
      </c>
      <c r="M137" s="133">
        <v>1</v>
      </c>
      <c r="O137" s="244"/>
      <c r="P137" s="3" t="s">
        <v>103</v>
      </c>
      <c r="Q137" s="132" t="s">
        <v>257</v>
      </c>
      <c r="R137" s="66">
        <v>1</v>
      </c>
      <c r="S137" s="66">
        <v>1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1</v>
      </c>
      <c r="AA137" s="66">
        <v>0</v>
      </c>
      <c r="AB137" s="244"/>
    </row>
    <row r="138" spans="1:28" ht="13.5" customHeight="1">
      <c r="A138" s="244"/>
      <c r="B138" s="3" t="s">
        <v>463</v>
      </c>
      <c r="C138" s="132" t="s">
        <v>346</v>
      </c>
      <c r="D138" s="133">
        <v>3</v>
      </c>
      <c r="E138" s="133">
        <v>2</v>
      </c>
      <c r="F138" s="133">
        <v>0</v>
      </c>
      <c r="G138" s="133">
        <v>0</v>
      </c>
      <c r="H138" s="133">
        <v>1</v>
      </c>
      <c r="I138" s="133">
        <v>1</v>
      </c>
      <c r="J138" s="133">
        <v>0</v>
      </c>
      <c r="K138" s="133">
        <v>1</v>
      </c>
      <c r="L138" s="133">
        <v>0</v>
      </c>
      <c r="M138" s="133">
        <v>0</v>
      </c>
      <c r="O138" s="244"/>
      <c r="P138" s="3" t="s">
        <v>100</v>
      </c>
      <c r="Q138" s="132" t="s">
        <v>258</v>
      </c>
      <c r="R138" s="66">
        <v>1</v>
      </c>
      <c r="S138" s="66">
        <v>1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1</v>
      </c>
      <c r="AA138" s="66">
        <v>0</v>
      </c>
      <c r="AB138" s="244"/>
    </row>
    <row r="139" spans="1:28" ht="13.5" customHeight="1">
      <c r="A139" s="244"/>
      <c r="B139" s="3" t="s">
        <v>103</v>
      </c>
      <c r="C139" s="132" t="s">
        <v>86</v>
      </c>
      <c r="D139" s="133">
        <v>3</v>
      </c>
      <c r="E139" s="133">
        <v>2</v>
      </c>
      <c r="F139" s="133">
        <v>1</v>
      </c>
      <c r="G139" s="133">
        <v>1</v>
      </c>
      <c r="H139" s="133">
        <v>0</v>
      </c>
      <c r="I139" s="133">
        <v>1</v>
      </c>
      <c r="J139" s="133">
        <v>0</v>
      </c>
      <c r="K139" s="133">
        <v>1</v>
      </c>
      <c r="L139" s="133">
        <v>0</v>
      </c>
      <c r="M139" s="133">
        <v>0</v>
      </c>
      <c r="O139" s="244"/>
      <c r="P139" s="3" t="s">
        <v>96</v>
      </c>
      <c r="Q139" s="132" t="s">
        <v>198</v>
      </c>
      <c r="R139" s="66">
        <v>1</v>
      </c>
      <c r="S139" s="66">
        <v>1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244"/>
    </row>
    <row r="140" spans="1:28" ht="13.5" customHeight="1">
      <c r="A140" s="244"/>
      <c r="B140" s="3" t="s">
        <v>99</v>
      </c>
      <c r="C140" s="132" t="s">
        <v>116</v>
      </c>
      <c r="D140" s="133">
        <v>3</v>
      </c>
      <c r="E140" s="133">
        <v>3</v>
      </c>
      <c r="F140" s="133">
        <v>0</v>
      </c>
      <c r="G140" s="133">
        <v>0</v>
      </c>
      <c r="H140" s="133">
        <v>0</v>
      </c>
      <c r="I140" s="133">
        <v>0</v>
      </c>
      <c r="J140" s="133">
        <v>0</v>
      </c>
      <c r="K140" s="133">
        <v>0</v>
      </c>
      <c r="L140" s="133">
        <v>0</v>
      </c>
      <c r="M140" s="133">
        <v>0</v>
      </c>
      <c r="O140" s="244"/>
      <c r="P140" s="3" t="s">
        <v>104</v>
      </c>
      <c r="Q140" s="132" t="s">
        <v>199</v>
      </c>
      <c r="R140" s="66">
        <v>1</v>
      </c>
      <c r="S140" s="66">
        <v>1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244"/>
    </row>
    <row r="141" spans="1:28" ht="13.5" customHeight="1">
      <c r="A141" s="244"/>
      <c r="B141" s="3" t="s">
        <v>464</v>
      </c>
      <c r="C141" s="132" t="s">
        <v>411</v>
      </c>
      <c r="D141" s="133">
        <v>2</v>
      </c>
      <c r="E141" s="133">
        <v>1</v>
      </c>
      <c r="F141" s="133">
        <v>1</v>
      </c>
      <c r="G141" s="133">
        <v>0</v>
      </c>
      <c r="H141" s="133">
        <v>1</v>
      </c>
      <c r="I141" s="133">
        <v>1</v>
      </c>
      <c r="J141" s="133">
        <v>0</v>
      </c>
      <c r="K141" s="133">
        <v>0</v>
      </c>
      <c r="L141" s="133">
        <v>0</v>
      </c>
      <c r="M141" s="133">
        <v>0</v>
      </c>
      <c r="O141" s="244"/>
      <c r="P141" s="3" t="s">
        <v>113</v>
      </c>
      <c r="Q141" s="132" t="s">
        <v>173</v>
      </c>
      <c r="R141" s="66">
        <v>1</v>
      </c>
      <c r="S141" s="66">
        <v>1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244"/>
    </row>
    <row r="142" spans="1:28" ht="13.5" customHeight="1">
      <c r="A142" s="244"/>
      <c r="B142" s="3" t="s">
        <v>465</v>
      </c>
      <c r="C142" s="132" t="s">
        <v>412</v>
      </c>
      <c r="D142" s="133">
        <v>2</v>
      </c>
      <c r="E142" s="133">
        <v>2</v>
      </c>
      <c r="F142" s="133">
        <v>0</v>
      </c>
      <c r="G142" s="133">
        <v>0</v>
      </c>
      <c r="H142" s="133">
        <v>0</v>
      </c>
      <c r="I142" s="133">
        <v>0</v>
      </c>
      <c r="J142" s="133">
        <v>0</v>
      </c>
      <c r="K142" s="133">
        <v>0</v>
      </c>
      <c r="L142" s="133">
        <v>0</v>
      </c>
      <c r="M142" s="133">
        <v>0</v>
      </c>
      <c r="O142" s="244"/>
      <c r="P142" s="3" t="s">
        <v>105</v>
      </c>
      <c r="Q142" s="132" t="s">
        <v>262</v>
      </c>
      <c r="R142" s="66">
        <v>1</v>
      </c>
      <c r="S142" s="66">
        <v>1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244"/>
    </row>
    <row r="143" spans="1:28" ht="13.5" customHeight="1">
      <c r="A143" s="244"/>
      <c r="B143" s="3" t="s">
        <v>466</v>
      </c>
      <c r="C143" s="132" t="s">
        <v>413</v>
      </c>
      <c r="D143" s="133">
        <v>2</v>
      </c>
      <c r="E143" s="133">
        <v>2</v>
      </c>
      <c r="F143" s="133">
        <v>1</v>
      </c>
      <c r="G143" s="133">
        <v>0</v>
      </c>
      <c r="H143" s="133">
        <v>1</v>
      </c>
      <c r="I143" s="133">
        <v>0</v>
      </c>
      <c r="J143" s="133">
        <v>0</v>
      </c>
      <c r="K143" s="133">
        <v>1</v>
      </c>
      <c r="L143" s="133">
        <v>0</v>
      </c>
      <c r="M143" s="133">
        <v>0</v>
      </c>
      <c r="O143" s="244"/>
      <c r="P143" s="3" t="s">
        <v>102</v>
      </c>
      <c r="Q143" s="132" t="s">
        <v>231</v>
      </c>
      <c r="R143" s="66">
        <v>1</v>
      </c>
      <c r="S143" s="66">
        <v>1</v>
      </c>
      <c r="T143" s="66">
        <v>0</v>
      </c>
      <c r="U143" s="66">
        <v>0</v>
      </c>
      <c r="V143" s="66">
        <v>0</v>
      </c>
      <c r="W143" s="66">
        <v>0</v>
      </c>
      <c r="X143" s="66">
        <v>1</v>
      </c>
      <c r="Y143" s="66">
        <v>0</v>
      </c>
      <c r="Z143" s="66">
        <v>0</v>
      </c>
      <c r="AA143" s="66">
        <v>0</v>
      </c>
      <c r="AB143" s="244"/>
    </row>
    <row r="144" spans="1:28" ht="13.5" customHeight="1">
      <c r="A144" s="244"/>
      <c r="B144" s="3" t="s">
        <v>467</v>
      </c>
      <c r="C144" s="132" t="s">
        <v>137</v>
      </c>
      <c r="D144" s="133">
        <v>1</v>
      </c>
      <c r="E144" s="133">
        <v>1</v>
      </c>
      <c r="F144" s="133">
        <v>0</v>
      </c>
      <c r="G144" s="133">
        <v>0</v>
      </c>
      <c r="H144" s="133">
        <v>0</v>
      </c>
      <c r="I144" s="133">
        <v>0</v>
      </c>
      <c r="J144" s="133">
        <v>0</v>
      </c>
      <c r="K144" s="133">
        <v>0</v>
      </c>
      <c r="L144" s="133">
        <v>0</v>
      </c>
      <c r="M144" s="133">
        <v>0</v>
      </c>
      <c r="O144" s="244"/>
      <c r="P144" s="3"/>
      <c r="Q144" s="4"/>
      <c r="AB144" s="244"/>
    </row>
    <row r="145" spans="1:28" ht="13.5" customHeight="1">
      <c r="A145" s="244"/>
      <c r="B145" s="3" t="s">
        <v>467</v>
      </c>
      <c r="C145" s="4" t="s">
        <v>242</v>
      </c>
      <c r="D145" s="133">
        <v>1</v>
      </c>
      <c r="E145" s="133">
        <v>1</v>
      </c>
      <c r="F145" s="133">
        <v>0</v>
      </c>
      <c r="G145" s="133">
        <v>0</v>
      </c>
      <c r="H145" s="133">
        <v>0</v>
      </c>
      <c r="I145" s="133">
        <v>0</v>
      </c>
      <c r="J145" s="133">
        <v>1</v>
      </c>
      <c r="K145" s="133">
        <v>0</v>
      </c>
      <c r="L145" s="133">
        <v>0</v>
      </c>
      <c r="M145" s="133">
        <v>0</v>
      </c>
      <c r="O145" s="244"/>
      <c r="P145" s="3"/>
      <c r="Q145" s="1" t="s">
        <v>45</v>
      </c>
      <c r="R145" s="1" t="s">
        <v>48</v>
      </c>
      <c r="S145" s="1" t="s">
        <v>49</v>
      </c>
      <c r="T145" s="1" t="s">
        <v>5</v>
      </c>
      <c r="U145" s="1" t="s">
        <v>7</v>
      </c>
      <c r="V145" s="1" t="s">
        <v>9</v>
      </c>
      <c r="W145" s="1" t="s">
        <v>13</v>
      </c>
      <c r="X145" s="1" t="s">
        <v>46</v>
      </c>
      <c r="Y145" s="1" t="s">
        <v>47</v>
      </c>
      <c r="Z145" s="1" t="s">
        <v>52</v>
      </c>
      <c r="AB145" s="244"/>
    </row>
    <row r="146" spans="1:28" ht="13.5" customHeight="1">
      <c r="A146" s="244"/>
      <c r="B146" s="3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244"/>
      <c r="P146" s="3"/>
      <c r="Q146" s="4" t="s">
        <v>263</v>
      </c>
      <c r="R146" s="66">
        <v>2</v>
      </c>
      <c r="S146" s="66">
        <v>68</v>
      </c>
      <c r="T146" s="66">
        <v>23</v>
      </c>
      <c r="U146" s="66">
        <v>12</v>
      </c>
      <c r="V146" s="66">
        <v>4</v>
      </c>
      <c r="W146" s="66">
        <v>0</v>
      </c>
      <c r="X146" s="66">
        <v>14</v>
      </c>
      <c r="Y146" s="66">
        <v>9</v>
      </c>
      <c r="Z146" s="66">
        <v>2</v>
      </c>
      <c r="AB146" s="244"/>
    </row>
    <row r="147" spans="1:28" ht="13.5" customHeight="1">
      <c r="A147" s="244"/>
      <c r="B147" s="3"/>
      <c r="C147" s="1" t="s">
        <v>45</v>
      </c>
      <c r="D147" s="1" t="s">
        <v>48</v>
      </c>
      <c r="E147" s="1" t="s">
        <v>49</v>
      </c>
      <c r="F147" s="1" t="s">
        <v>5</v>
      </c>
      <c r="G147" s="1" t="s">
        <v>7</v>
      </c>
      <c r="H147" s="1" t="s">
        <v>9</v>
      </c>
      <c r="I147" s="1" t="s">
        <v>13</v>
      </c>
      <c r="J147" s="1" t="s">
        <v>46</v>
      </c>
      <c r="K147" s="1" t="s">
        <v>47</v>
      </c>
      <c r="L147" s="1" t="s">
        <v>52</v>
      </c>
      <c r="O147" s="244"/>
      <c r="Q147" s="4"/>
      <c r="AB147" s="244"/>
    </row>
    <row r="148" spans="1:28" ht="13.5" customHeight="1">
      <c r="A148" s="244"/>
      <c r="B148" s="3"/>
      <c r="C148" s="4" t="s">
        <v>120</v>
      </c>
      <c r="D148" s="133">
        <v>5</v>
      </c>
      <c r="E148" s="133">
        <v>78</v>
      </c>
      <c r="F148" s="133">
        <v>21</v>
      </c>
      <c r="G148" s="133">
        <v>5</v>
      </c>
      <c r="H148" s="133">
        <v>2</v>
      </c>
      <c r="I148" s="133">
        <v>3</v>
      </c>
      <c r="J148" s="133">
        <v>2</v>
      </c>
      <c r="K148" s="133">
        <v>2</v>
      </c>
      <c r="L148" s="133">
        <v>1</v>
      </c>
      <c r="O148" s="244"/>
      <c r="Q148" s="4"/>
      <c r="AB148" s="244"/>
    </row>
    <row r="149" spans="1:28" ht="13.5" customHeight="1">
      <c r="A149" s="244"/>
      <c r="B149" s="3"/>
      <c r="C149" s="4"/>
      <c r="O149" s="244"/>
      <c r="AB149" s="244"/>
    </row>
    <row r="150" spans="1:28" ht="9" customHeight="1" thickBot="1">
      <c r="A150" s="244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</row>
    <row r="151" spans="1:28" ht="13.5" customHeight="1" thickBot="1">
      <c r="A151" s="66"/>
      <c r="B151" t="s">
        <v>62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241" t="s">
        <v>513</v>
      </c>
      <c r="V151" s="242"/>
      <c r="W151" s="243"/>
      <c r="X151" s="67"/>
      <c r="Y151" s="66"/>
      <c r="Z151" s="66"/>
      <c r="AA151" s="66"/>
      <c r="AB151" s="66"/>
    </row>
    <row r="152" spans="2:23" ht="13.5">
      <c r="B152" s="56" t="s">
        <v>14</v>
      </c>
      <c r="C152" s="13" t="s">
        <v>35</v>
      </c>
      <c r="D152" s="13" t="s">
        <v>55</v>
      </c>
      <c r="E152" s="13" t="s">
        <v>5</v>
      </c>
      <c r="F152" s="13" t="s">
        <v>6</v>
      </c>
      <c r="G152" s="13" t="s">
        <v>7</v>
      </c>
      <c r="H152" s="13" t="s">
        <v>8</v>
      </c>
      <c r="I152" s="13" t="s">
        <v>11</v>
      </c>
      <c r="J152" s="13" t="s">
        <v>9</v>
      </c>
      <c r="K152" s="13" t="s">
        <v>13</v>
      </c>
      <c r="L152" s="13" t="s">
        <v>10</v>
      </c>
      <c r="M152" s="27" t="s">
        <v>12</v>
      </c>
      <c r="N152" s="27" t="s">
        <v>63</v>
      </c>
      <c r="O152" s="137"/>
      <c r="P152" s="137"/>
      <c r="Q152" s="13" t="s">
        <v>36</v>
      </c>
      <c r="R152" s="13" t="s">
        <v>1</v>
      </c>
      <c r="S152" s="13" t="s">
        <v>37</v>
      </c>
      <c r="T152" s="14" t="s">
        <v>38</v>
      </c>
      <c r="U152" s="174" t="s">
        <v>6</v>
      </c>
      <c r="V152" s="27" t="s">
        <v>7</v>
      </c>
      <c r="W152" s="28" t="s">
        <v>36</v>
      </c>
    </row>
    <row r="153" spans="2:23" ht="13.5">
      <c r="B153" s="15">
        <v>1</v>
      </c>
      <c r="C153" s="16" t="s">
        <v>15</v>
      </c>
      <c r="D153" s="17">
        <v>6</v>
      </c>
      <c r="E153" s="17">
        <f>R66+R38+R15+R90+R140+R115</f>
        <v>11</v>
      </c>
      <c r="F153" s="17">
        <f aca="true" t="shared" si="0" ref="F153:N153">S66+S38+S15+S90+S140+S115</f>
        <v>8</v>
      </c>
      <c r="G153" s="17">
        <f t="shared" si="0"/>
        <v>1</v>
      </c>
      <c r="H153" s="17">
        <f t="shared" si="0"/>
        <v>0</v>
      </c>
      <c r="I153" s="17">
        <f t="shared" si="0"/>
        <v>2</v>
      </c>
      <c r="J153" s="17">
        <f t="shared" si="0"/>
        <v>3</v>
      </c>
      <c r="K153" s="17">
        <f t="shared" si="0"/>
        <v>2</v>
      </c>
      <c r="L153" s="17">
        <f t="shared" si="0"/>
        <v>2</v>
      </c>
      <c r="M153" s="17">
        <f t="shared" si="0"/>
        <v>1</v>
      </c>
      <c r="N153" s="17">
        <f t="shared" si="0"/>
        <v>0</v>
      </c>
      <c r="O153" s="138"/>
      <c r="P153" s="139"/>
      <c r="Q153" s="24">
        <f>G153/F153</f>
        <v>0.125</v>
      </c>
      <c r="R153" s="17">
        <v>0</v>
      </c>
      <c r="S153" s="17">
        <v>0</v>
      </c>
      <c r="T153" s="23">
        <v>0</v>
      </c>
      <c r="U153" s="102">
        <v>3</v>
      </c>
      <c r="V153" s="96">
        <v>0</v>
      </c>
      <c r="W153" s="29">
        <f>V153/U153</f>
        <v>0</v>
      </c>
    </row>
    <row r="154" spans="2:23" ht="13.5">
      <c r="B154" s="15">
        <v>2</v>
      </c>
      <c r="C154" s="16" t="s">
        <v>16</v>
      </c>
      <c r="D154" s="17">
        <v>5</v>
      </c>
      <c r="E154" s="17">
        <f>D11+D44+D66+D93+D119</f>
        <v>8</v>
      </c>
      <c r="F154" s="17">
        <f aca="true" t="shared" si="1" ref="F154:N154">E11+E44+E66+E93+E119</f>
        <v>7</v>
      </c>
      <c r="G154" s="17">
        <f t="shared" si="1"/>
        <v>4</v>
      </c>
      <c r="H154" s="17">
        <f t="shared" si="1"/>
        <v>0</v>
      </c>
      <c r="I154" s="17">
        <f t="shared" si="1"/>
        <v>2</v>
      </c>
      <c r="J154" s="17">
        <f t="shared" si="1"/>
        <v>1</v>
      </c>
      <c r="K154" s="17">
        <f t="shared" si="1"/>
        <v>0</v>
      </c>
      <c r="L154" s="17">
        <f t="shared" si="1"/>
        <v>2</v>
      </c>
      <c r="M154" s="17">
        <f t="shared" si="1"/>
        <v>0</v>
      </c>
      <c r="N154" s="17">
        <f t="shared" si="1"/>
        <v>0</v>
      </c>
      <c r="O154" s="138"/>
      <c r="P154" s="139"/>
      <c r="Q154" s="24">
        <f aca="true" t="shared" si="2" ref="Q154:Q176">G154/F154</f>
        <v>0.5714285714285714</v>
      </c>
      <c r="R154" s="17">
        <v>0</v>
      </c>
      <c r="S154" s="17">
        <v>0</v>
      </c>
      <c r="T154" s="23">
        <v>0</v>
      </c>
      <c r="U154" s="102">
        <v>5</v>
      </c>
      <c r="V154" s="96">
        <v>3</v>
      </c>
      <c r="W154" s="29">
        <f aca="true" t="shared" si="3" ref="W154:W174">V154/U154</f>
        <v>0.6</v>
      </c>
    </row>
    <row r="155" spans="2:23" ht="13.5">
      <c r="B155" s="15">
        <v>3</v>
      </c>
      <c r="C155" s="16" t="s">
        <v>31</v>
      </c>
      <c r="D155" s="17">
        <v>6</v>
      </c>
      <c r="E155" s="17">
        <f>R67+R40+R17+R91+R116+R141</f>
        <v>11</v>
      </c>
      <c r="F155" s="17">
        <f aca="true" t="shared" si="4" ref="F155:N155">S67+S40+S17+S91+S116+S141</f>
        <v>10</v>
      </c>
      <c r="G155" s="17">
        <f t="shared" si="4"/>
        <v>0</v>
      </c>
      <c r="H155" s="17">
        <f t="shared" si="4"/>
        <v>1</v>
      </c>
      <c r="I155" s="17">
        <f t="shared" si="4"/>
        <v>1</v>
      </c>
      <c r="J155" s="17">
        <f t="shared" si="4"/>
        <v>1</v>
      </c>
      <c r="K155" s="17">
        <f t="shared" si="4"/>
        <v>3</v>
      </c>
      <c r="L155" s="17">
        <f t="shared" si="4"/>
        <v>1</v>
      </c>
      <c r="M155" s="17">
        <f t="shared" si="4"/>
        <v>2</v>
      </c>
      <c r="N155" s="17">
        <f t="shared" si="4"/>
        <v>0</v>
      </c>
      <c r="O155" s="138"/>
      <c r="P155" s="139"/>
      <c r="Q155" s="24">
        <f t="shared" si="2"/>
        <v>0</v>
      </c>
      <c r="R155" s="17">
        <v>0</v>
      </c>
      <c r="S155" s="17">
        <v>0</v>
      </c>
      <c r="T155" s="23">
        <v>0</v>
      </c>
      <c r="U155" s="102">
        <v>6</v>
      </c>
      <c r="V155" s="96">
        <v>0</v>
      </c>
      <c r="W155" s="29">
        <f t="shared" si="3"/>
        <v>0</v>
      </c>
    </row>
    <row r="156" spans="2:23" ht="13.5">
      <c r="B156" s="15">
        <v>4</v>
      </c>
      <c r="C156" s="16" t="s">
        <v>17</v>
      </c>
      <c r="D156" s="17">
        <v>4</v>
      </c>
      <c r="E156" s="17">
        <f>D45+D70+D117+D144</f>
        <v>6</v>
      </c>
      <c r="F156" s="17">
        <f aca="true" t="shared" si="5" ref="F156:N156">E45+E70+E117+E144</f>
        <v>6</v>
      </c>
      <c r="G156" s="17">
        <f t="shared" si="5"/>
        <v>1</v>
      </c>
      <c r="H156" s="17">
        <f t="shared" si="5"/>
        <v>1</v>
      </c>
      <c r="I156" s="17">
        <f t="shared" si="5"/>
        <v>1</v>
      </c>
      <c r="J156" s="17">
        <f t="shared" si="5"/>
        <v>0</v>
      </c>
      <c r="K156" s="17">
        <f t="shared" si="5"/>
        <v>0</v>
      </c>
      <c r="L156" s="17">
        <f t="shared" si="5"/>
        <v>2</v>
      </c>
      <c r="M156" s="17">
        <f t="shared" si="5"/>
        <v>0</v>
      </c>
      <c r="N156" s="17">
        <f t="shared" si="5"/>
        <v>0</v>
      </c>
      <c r="O156" s="138"/>
      <c r="P156" s="139"/>
      <c r="Q156" s="24">
        <f t="shared" si="2"/>
        <v>0.16666666666666666</v>
      </c>
      <c r="R156" s="17">
        <v>0</v>
      </c>
      <c r="S156" s="17">
        <v>0</v>
      </c>
      <c r="T156" s="23">
        <v>0</v>
      </c>
      <c r="U156" s="102">
        <v>6</v>
      </c>
      <c r="V156" s="96">
        <v>1</v>
      </c>
      <c r="W156" s="29">
        <f t="shared" si="3"/>
        <v>0.16666666666666666</v>
      </c>
    </row>
    <row r="157" spans="2:23" ht="13.5">
      <c r="B157" s="15">
        <v>5</v>
      </c>
      <c r="C157" s="16" t="s">
        <v>32</v>
      </c>
      <c r="D157" s="17">
        <v>5</v>
      </c>
      <c r="E157" s="17">
        <f>D18+D42+D67+D120+D145</f>
        <v>6</v>
      </c>
      <c r="F157" s="17">
        <f aca="true" t="shared" si="6" ref="F157:N157">E18+E42+E67+E120+E145</f>
        <v>4</v>
      </c>
      <c r="G157" s="17">
        <f t="shared" si="6"/>
        <v>1</v>
      </c>
      <c r="H157" s="17">
        <f t="shared" si="6"/>
        <v>1</v>
      </c>
      <c r="I157" s="17">
        <f t="shared" si="6"/>
        <v>2</v>
      </c>
      <c r="J157" s="17">
        <f t="shared" si="6"/>
        <v>2</v>
      </c>
      <c r="K157" s="17">
        <f t="shared" si="6"/>
        <v>2</v>
      </c>
      <c r="L157" s="17">
        <f t="shared" si="6"/>
        <v>3</v>
      </c>
      <c r="M157" s="17">
        <f t="shared" si="6"/>
        <v>0</v>
      </c>
      <c r="N157" s="17">
        <f t="shared" si="6"/>
        <v>0</v>
      </c>
      <c r="O157" s="138"/>
      <c r="P157" s="139"/>
      <c r="Q157" s="24">
        <f t="shared" si="2"/>
        <v>0.25</v>
      </c>
      <c r="R157" s="17">
        <v>0</v>
      </c>
      <c r="S157" s="17">
        <v>0</v>
      </c>
      <c r="T157" s="23">
        <v>0</v>
      </c>
      <c r="U157" s="102">
        <v>2</v>
      </c>
      <c r="V157" s="96">
        <v>1</v>
      </c>
      <c r="W157" s="29">
        <f t="shared" si="3"/>
        <v>0.5</v>
      </c>
    </row>
    <row r="158" spans="2:23" ht="13.5">
      <c r="B158" s="15">
        <v>6</v>
      </c>
      <c r="C158" s="16" t="s">
        <v>77</v>
      </c>
      <c r="D158" s="17">
        <v>6</v>
      </c>
      <c r="E158" s="17">
        <f>R61+R34+R11+R85+R135+R110</f>
        <v>14</v>
      </c>
      <c r="F158" s="17">
        <f aca="true" t="shared" si="7" ref="F158:N158">S61+S34+S11+S85+S135+S110</f>
        <v>12</v>
      </c>
      <c r="G158" s="17">
        <f t="shared" si="7"/>
        <v>2</v>
      </c>
      <c r="H158" s="17">
        <f t="shared" si="7"/>
        <v>1</v>
      </c>
      <c r="I158" s="17">
        <f t="shared" si="7"/>
        <v>3</v>
      </c>
      <c r="J158" s="17">
        <f t="shared" si="7"/>
        <v>2</v>
      </c>
      <c r="K158" s="17">
        <f t="shared" si="7"/>
        <v>2</v>
      </c>
      <c r="L158" s="17">
        <f t="shared" si="7"/>
        <v>2</v>
      </c>
      <c r="M158" s="17">
        <f t="shared" si="7"/>
        <v>8</v>
      </c>
      <c r="N158" s="17">
        <f t="shared" si="7"/>
        <v>0</v>
      </c>
      <c r="O158" s="138"/>
      <c r="P158" s="139"/>
      <c r="Q158" s="24">
        <f t="shared" si="2"/>
        <v>0.16666666666666666</v>
      </c>
      <c r="R158" s="17">
        <v>0</v>
      </c>
      <c r="S158" s="17">
        <v>0</v>
      </c>
      <c r="T158" s="23">
        <v>0</v>
      </c>
      <c r="U158" s="102">
        <v>3</v>
      </c>
      <c r="V158" s="96">
        <v>2</v>
      </c>
      <c r="W158" s="29">
        <f t="shared" si="3"/>
        <v>0.6666666666666666</v>
      </c>
    </row>
    <row r="159" spans="2:23" ht="13.5">
      <c r="B159" s="15">
        <v>7</v>
      </c>
      <c r="C159" s="16" t="s">
        <v>19</v>
      </c>
      <c r="D159" s="17">
        <v>6</v>
      </c>
      <c r="E159" s="17">
        <f>R64+R37+R14+R88+R137+R112</f>
        <v>12</v>
      </c>
      <c r="F159" s="17">
        <f aca="true" t="shared" si="8" ref="F159:N159">S64+S37+S14+S88+S137+S112</f>
        <v>11</v>
      </c>
      <c r="G159" s="17">
        <f t="shared" si="8"/>
        <v>2</v>
      </c>
      <c r="H159" s="17">
        <f t="shared" si="8"/>
        <v>4</v>
      </c>
      <c r="I159" s="17">
        <f t="shared" si="8"/>
        <v>2</v>
      </c>
      <c r="J159" s="17">
        <f t="shared" si="8"/>
        <v>1</v>
      </c>
      <c r="K159" s="17">
        <f t="shared" si="8"/>
        <v>3</v>
      </c>
      <c r="L159" s="17">
        <f t="shared" si="8"/>
        <v>0</v>
      </c>
      <c r="M159" s="17">
        <f t="shared" si="8"/>
        <v>2</v>
      </c>
      <c r="N159" s="17">
        <f t="shared" si="8"/>
        <v>0</v>
      </c>
      <c r="O159" s="138"/>
      <c r="P159" s="139"/>
      <c r="Q159" s="24">
        <f t="shared" si="2"/>
        <v>0.18181818181818182</v>
      </c>
      <c r="R159" s="17">
        <v>0</v>
      </c>
      <c r="S159" s="17">
        <v>0</v>
      </c>
      <c r="T159" s="23">
        <v>1</v>
      </c>
      <c r="U159" s="102">
        <v>5</v>
      </c>
      <c r="V159" s="96">
        <v>2</v>
      </c>
      <c r="W159" s="29">
        <f t="shared" si="3"/>
        <v>0.4</v>
      </c>
    </row>
    <row r="160" spans="2:23" ht="13.5">
      <c r="B160" s="15">
        <v>8</v>
      </c>
      <c r="C160" s="16" t="s">
        <v>34</v>
      </c>
      <c r="D160" s="17">
        <v>6</v>
      </c>
      <c r="E160" s="17">
        <f>D15+D39+D65+D90+D121+D140</f>
        <v>16</v>
      </c>
      <c r="F160" s="17">
        <f aca="true" t="shared" si="9" ref="F160:N160">E15+E39+E65+E90+E121+E140</f>
        <v>14</v>
      </c>
      <c r="G160" s="17">
        <f t="shared" si="9"/>
        <v>5</v>
      </c>
      <c r="H160" s="17">
        <f t="shared" si="9"/>
        <v>5</v>
      </c>
      <c r="I160" s="17">
        <f t="shared" si="9"/>
        <v>5</v>
      </c>
      <c r="J160" s="17">
        <f t="shared" si="9"/>
        <v>2</v>
      </c>
      <c r="K160" s="17">
        <f t="shared" si="9"/>
        <v>1</v>
      </c>
      <c r="L160" s="17">
        <f t="shared" si="9"/>
        <v>3</v>
      </c>
      <c r="M160" s="17">
        <f t="shared" si="9"/>
        <v>0</v>
      </c>
      <c r="N160" s="17">
        <f t="shared" si="9"/>
        <v>0</v>
      </c>
      <c r="O160" s="138"/>
      <c r="P160" s="139"/>
      <c r="Q160" s="24">
        <f t="shared" si="2"/>
        <v>0.35714285714285715</v>
      </c>
      <c r="R160" s="17">
        <v>0</v>
      </c>
      <c r="S160" s="17">
        <v>0</v>
      </c>
      <c r="T160" s="23">
        <v>3</v>
      </c>
      <c r="U160" s="102">
        <v>9</v>
      </c>
      <c r="V160" s="96">
        <v>3</v>
      </c>
      <c r="W160" s="29">
        <f t="shared" si="3"/>
        <v>0.3333333333333333</v>
      </c>
    </row>
    <row r="161" spans="2:23" ht="13.5">
      <c r="B161" s="15">
        <v>9</v>
      </c>
      <c r="C161" s="16" t="s">
        <v>29</v>
      </c>
      <c r="D161" s="17">
        <v>6</v>
      </c>
      <c r="E161" s="17">
        <f>R65+R35+R12+R89+R114+R139</f>
        <v>12</v>
      </c>
      <c r="F161" s="17">
        <f aca="true" t="shared" si="10" ref="F161:N161">S65+S35+S12+S89+S114+S139</f>
        <v>10</v>
      </c>
      <c r="G161" s="17">
        <f t="shared" si="10"/>
        <v>2</v>
      </c>
      <c r="H161" s="17">
        <f t="shared" si="10"/>
        <v>2</v>
      </c>
      <c r="I161" s="17">
        <f t="shared" si="10"/>
        <v>2</v>
      </c>
      <c r="J161" s="17">
        <f t="shared" si="10"/>
        <v>2</v>
      </c>
      <c r="K161" s="17">
        <f t="shared" si="10"/>
        <v>2</v>
      </c>
      <c r="L161" s="17">
        <f t="shared" si="10"/>
        <v>3</v>
      </c>
      <c r="M161" s="17">
        <f t="shared" si="10"/>
        <v>1</v>
      </c>
      <c r="N161" s="17">
        <f t="shared" si="10"/>
        <v>0</v>
      </c>
      <c r="O161" s="138"/>
      <c r="P161" s="139"/>
      <c r="Q161" s="24">
        <f t="shared" si="2"/>
        <v>0.2</v>
      </c>
      <c r="R161" s="17">
        <v>0</v>
      </c>
      <c r="S161" s="17">
        <v>0</v>
      </c>
      <c r="T161" s="23">
        <v>1</v>
      </c>
      <c r="U161" s="102">
        <v>3</v>
      </c>
      <c r="V161" s="96">
        <v>2</v>
      </c>
      <c r="W161" s="29">
        <f t="shared" si="3"/>
        <v>0.6666666666666666</v>
      </c>
    </row>
    <row r="162" spans="2:23" ht="13.5">
      <c r="B162" s="15">
        <v>10</v>
      </c>
      <c r="C162" s="16" t="s">
        <v>20</v>
      </c>
      <c r="D162" s="17">
        <v>6</v>
      </c>
      <c r="E162" s="17">
        <f>D13+D37+D63+D87+D111+D136</f>
        <v>18</v>
      </c>
      <c r="F162" s="17">
        <f aca="true" t="shared" si="11" ref="F162:N162">E13+E37+E63+E87+E111+E136</f>
        <v>15</v>
      </c>
      <c r="G162" s="17">
        <f t="shared" si="11"/>
        <v>5</v>
      </c>
      <c r="H162" s="17">
        <f t="shared" si="11"/>
        <v>3</v>
      </c>
      <c r="I162" s="17">
        <f t="shared" si="11"/>
        <v>5</v>
      </c>
      <c r="J162" s="17">
        <f t="shared" si="11"/>
        <v>3</v>
      </c>
      <c r="K162" s="17">
        <f t="shared" si="11"/>
        <v>2</v>
      </c>
      <c r="L162" s="17">
        <f t="shared" si="11"/>
        <v>4</v>
      </c>
      <c r="M162" s="17">
        <f t="shared" si="11"/>
        <v>0</v>
      </c>
      <c r="N162" s="17">
        <f t="shared" si="11"/>
        <v>0</v>
      </c>
      <c r="O162" s="138"/>
      <c r="P162" s="139"/>
      <c r="Q162" s="24">
        <f t="shared" si="2"/>
        <v>0.3333333333333333</v>
      </c>
      <c r="R162" s="17">
        <v>0</v>
      </c>
      <c r="S162" s="17">
        <v>0</v>
      </c>
      <c r="T162" s="23">
        <v>0</v>
      </c>
      <c r="U162" s="102">
        <v>7</v>
      </c>
      <c r="V162" s="96">
        <v>3</v>
      </c>
      <c r="W162" s="29">
        <f t="shared" si="3"/>
        <v>0.42857142857142855</v>
      </c>
    </row>
    <row r="163" spans="2:23" ht="13.5">
      <c r="B163" s="15">
        <v>12</v>
      </c>
      <c r="C163" s="16" t="s">
        <v>22</v>
      </c>
      <c r="D163" s="17">
        <v>6</v>
      </c>
      <c r="E163" s="17">
        <f>D19+D36+D69+D94+D112+D137</f>
        <v>15</v>
      </c>
      <c r="F163" s="17">
        <f aca="true" t="shared" si="12" ref="F163:N163">E19+E36+E69+E94+E112+E137</f>
        <v>10</v>
      </c>
      <c r="G163" s="17">
        <f t="shared" si="12"/>
        <v>3</v>
      </c>
      <c r="H163" s="17">
        <f t="shared" si="12"/>
        <v>2</v>
      </c>
      <c r="I163" s="17">
        <f t="shared" si="12"/>
        <v>3</v>
      </c>
      <c r="J163" s="17">
        <f t="shared" si="12"/>
        <v>2</v>
      </c>
      <c r="K163" s="17">
        <f t="shared" si="12"/>
        <v>0</v>
      </c>
      <c r="L163" s="17">
        <f t="shared" si="12"/>
        <v>4</v>
      </c>
      <c r="M163" s="17">
        <f t="shared" si="12"/>
        <v>0</v>
      </c>
      <c r="N163" s="17">
        <f t="shared" si="12"/>
        <v>3</v>
      </c>
      <c r="O163" s="138"/>
      <c r="P163" s="139"/>
      <c r="Q163" s="24">
        <f t="shared" si="2"/>
        <v>0.3</v>
      </c>
      <c r="R163" s="17">
        <v>0</v>
      </c>
      <c r="S163" s="17">
        <v>0</v>
      </c>
      <c r="T163" s="23">
        <v>0</v>
      </c>
      <c r="U163" s="102">
        <v>5</v>
      </c>
      <c r="V163" s="96">
        <v>1</v>
      </c>
      <c r="W163" s="29">
        <f t="shared" si="3"/>
        <v>0.2</v>
      </c>
    </row>
    <row r="164" spans="2:23" ht="13.5">
      <c r="B164" s="15">
        <v>13</v>
      </c>
      <c r="C164" s="16" t="s">
        <v>23</v>
      </c>
      <c r="D164" s="17">
        <v>6</v>
      </c>
      <c r="E164" s="17">
        <f>D12+D35+D62+D86+D113+D138</f>
        <v>18</v>
      </c>
      <c r="F164" s="17">
        <f aca="true" t="shared" si="13" ref="F164:N164">E12+E35+E62+E86+E113+E138</f>
        <v>14</v>
      </c>
      <c r="G164" s="17">
        <f t="shared" si="13"/>
        <v>6</v>
      </c>
      <c r="H164" s="17">
        <f t="shared" si="13"/>
        <v>3</v>
      </c>
      <c r="I164" s="17">
        <f t="shared" si="13"/>
        <v>9</v>
      </c>
      <c r="J164" s="17">
        <f t="shared" si="13"/>
        <v>4</v>
      </c>
      <c r="K164" s="17">
        <f t="shared" si="13"/>
        <v>0</v>
      </c>
      <c r="L164" s="17">
        <f t="shared" si="13"/>
        <v>10</v>
      </c>
      <c r="M164" s="17">
        <f t="shared" si="13"/>
        <v>1</v>
      </c>
      <c r="N164" s="17">
        <f t="shared" si="13"/>
        <v>0</v>
      </c>
      <c r="O164" s="138"/>
      <c r="P164" s="139"/>
      <c r="Q164" s="24">
        <f t="shared" si="2"/>
        <v>0.42857142857142855</v>
      </c>
      <c r="R164" s="17">
        <v>0</v>
      </c>
      <c r="S164" s="17">
        <v>0</v>
      </c>
      <c r="T164" s="23">
        <v>1</v>
      </c>
      <c r="U164" s="102">
        <v>8</v>
      </c>
      <c r="V164" s="96">
        <v>3</v>
      </c>
      <c r="W164" s="29">
        <f t="shared" si="3"/>
        <v>0.375</v>
      </c>
    </row>
    <row r="165" spans="2:23" ht="13.5">
      <c r="B165" s="15">
        <v>14</v>
      </c>
      <c r="C165" s="16" t="s">
        <v>24</v>
      </c>
      <c r="D165" s="17">
        <v>6</v>
      </c>
      <c r="E165" s="17">
        <f>R63+R36+R13+R86+R136+R111</f>
        <v>13</v>
      </c>
      <c r="F165" s="17">
        <f aca="true" t="shared" si="14" ref="F165:N165">S63+S36+S13+S86+S136+S111</f>
        <v>10</v>
      </c>
      <c r="G165" s="17">
        <f t="shared" si="14"/>
        <v>3</v>
      </c>
      <c r="H165" s="17">
        <f t="shared" si="14"/>
        <v>4</v>
      </c>
      <c r="I165" s="17">
        <f t="shared" si="14"/>
        <v>1</v>
      </c>
      <c r="J165" s="17">
        <f t="shared" si="14"/>
        <v>3</v>
      </c>
      <c r="K165" s="17">
        <f t="shared" si="14"/>
        <v>0</v>
      </c>
      <c r="L165" s="17">
        <f t="shared" si="14"/>
        <v>0</v>
      </c>
      <c r="M165" s="17">
        <f t="shared" si="14"/>
        <v>4</v>
      </c>
      <c r="N165" s="17">
        <f t="shared" si="14"/>
        <v>0</v>
      </c>
      <c r="O165" s="138"/>
      <c r="P165" s="139"/>
      <c r="Q165" s="24">
        <f t="shared" si="2"/>
        <v>0.3</v>
      </c>
      <c r="R165" s="17">
        <v>0</v>
      </c>
      <c r="S165" s="17">
        <v>0</v>
      </c>
      <c r="T165" s="23">
        <v>0</v>
      </c>
      <c r="U165" s="102">
        <v>5</v>
      </c>
      <c r="V165" s="96">
        <v>1</v>
      </c>
      <c r="W165" s="29">
        <f t="shared" si="3"/>
        <v>0.2</v>
      </c>
    </row>
    <row r="166" spans="2:23" ht="13.5">
      <c r="B166" s="15">
        <v>15</v>
      </c>
      <c r="C166" s="16" t="s">
        <v>25</v>
      </c>
      <c r="D166" s="17">
        <v>6</v>
      </c>
      <c r="E166" s="17">
        <f>D10+D43+D61+D87+D115+D141</f>
        <v>14</v>
      </c>
      <c r="F166" s="17">
        <f aca="true" t="shared" si="15" ref="F166:N166">E10+E43+E61+E87+E115+E141</f>
        <v>12</v>
      </c>
      <c r="G166" s="17">
        <f t="shared" si="15"/>
        <v>4</v>
      </c>
      <c r="H166" s="17">
        <f t="shared" si="15"/>
        <v>2</v>
      </c>
      <c r="I166" s="17">
        <f t="shared" si="15"/>
        <v>4</v>
      </c>
      <c r="J166" s="17">
        <f t="shared" si="15"/>
        <v>2</v>
      </c>
      <c r="K166" s="17">
        <f t="shared" si="15"/>
        <v>0</v>
      </c>
      <c r="L166" s="17">
        <f t="shared" si="15"/>
        <v>3</v>
      </c>
      <c r="M166" s="17">
        <f t="shared" si="15"/>
        <v>0</v>
      </c>
      <c r="N166" s="17">
        <f t="shared" si="15"/>
        <v>0</v>
      </c>
      <c r="O166" s="138"/>
      <c r="P166" s="139"/>
      <c r="Q166" s="24">
        <f t="shared" si="2"/>
        <v>0.3333333333333333</v>
      </c>
      <c r="R166" s="17">
        <v>0</v>
      </c>
      <c r="S166" s="17">
        <v>0</v>
      </c>
      <c r="T166" s="23">
        <v>0</v>
      </c>
      <c r="U166" s="102">
        <v>5</v>
      </c>
      <c r="V166" s="96">
        <v>2</v>
      </c>
      <c r="W166" s="29">
        <f t="shared" si="3"/>
        <v>0.4</v>
      </c>
    </row>
    <row r="167" spans="2:23" ht="13.5">
      <c r="B167" s="15">
        <v>16</v>
      </c>
      <c r="C167" s="16" t="s">
        <v>26</v>
      </c>
      <c r="D167" s="17">
        <v>6</v>
      </c>
      <c r="E167" s="17">
        <f>D14+D38+D64+D89+D114+D139</f>
        <v>18</v>
      </c>
      <c r="F167" s="17">
        <f aca="true" t="shared" si="16" ref="F167:N167">E14+E38+E64+E89+E114+E139</f>
        <v>15</v>
      </c>
      <c r="G167" s="17">
        <f t="shared" si="16"/>
        <v>4</v>
      </c>
      <c r="H167" s="17">
        <f t="shared" si="16"/>
        <v>6</v>
      </c>
      <c r="I167" s="17">
        <f t="shared" si="16"/>
        <v>5</v>
      </c>
      <c r="J167" s="17">
        <f t="shared" si="16"/>
        <v>3</v>
      </c>
      <c r="K167" s="17">
        <f t="shared" si="16"/>
        <v>0</v>
      </c>
      <c r="L167" s="17">
        <f t="shared" si="16"/>
        <v>2</v>
      </c>
      <c r="M167" s="17">
        <f t="shared" si="16"/>
        <v>0</v>
      </c>
      <c r="N167" s="17">
        <f t="shared" si="16"/>
        <v>0</v>
      </c>
      <c r="O167" s="138"/>
      <c r="P167" s="139"/>
      <c r="Q167" s="24">
        <f t="shared" si="2"/>
        <v>0.26666666666666666</v>
      </c>
      <c r="R167" s="17">
        <v>0</v>
      </c>
      <c r="S167" s="17">
        <v>0</v>
      </c>
      <c r="T167" s="23">
        <v>3</v>
      </c>
      <c r="U167" s="102">
        <v>13</v>
      </c>
      <c r="V167" s="96">
        <v>4</v>
      </c>
      <c r="W167" s="29">
        <f t="shared" si="3"/>
        <v>0.3076923076923077</v>
      </c>
    </row>
    <row r="168" spans="2:23" ht="13.5">
      <c r="B168" s="15">
        <v>17</v>
      </c>
      <c r="C168" s="16" t="s">
        <v>27</v>
      </c>
      <c r="D168" s="17">
        <v>6</v>
      </c>
      <c r="E168" s="17">
        <f>D17+D41+D68+D92+D118+D143</f>
        <v>12</v>
      </c>
      <c r="F168" s="17">
        <f aca="true" t="shared" si="17" ref="F168:N168">E17+E41+E68+E92+E118+E143</f>
        <v>10</v>
      </c>
      <c r="G168" s="17">
        <f t="shared" si="17"/>
        <v>4</v>
      </c>
      <c r="H168" s="17">
        <f t="shared" si="17"/>
        <v>4</v>
      </c>
      <c r="I168" s="17">
        <f t="shared" si="17"/>
        <v>4</v>
      </c>
      <c r="J168" s="17">
        <f t="shared" si="17"/>
        <v>2</v>
      </c>
      <c r="K168" s="17">
        <f t="shared" si="17"/>
        <v>2</v>
      </c>
      <c r="L168" s="17">
        <f t="shared" si="17"/>
        <v>4</v>
      </c>
      <c r="M168" s="17">
        <f t="shared" si="17"/>
        <v>1</v>
      </c>
      <c r="N168" s="17">
        <f t="shared" si="17"/>
        <v>0</v>
      </c>
      <c r="O168" s="138"/>
      <c r="P168" s="139"/>
      <c r="Q168" s="24">
        <f t="shared" si="2"/>
        <v>0.4</v>
      </c>
      <c r="R168" s="17">
        <v>0</v>
      </c>
      <c r="S168" s="17">
        <v>0</v>
      </c>
      <c r="T168" s="23">
        <v>0</v>
      </c>
      <c r="U168" s="102">
        <v>7</v>
      </c>
      <c r="V168" s="96">
        <v>4</v>
      </c>
      <c r="W168" s="29">
        <f t="shared" si="3"/>
        <v>0.5714285714285714</v>
      </c>
    </row>
    <row r="169" spans="2:23" ht="13.5">
      <c r="B169" s="15">
        <v>18</v>
      </c>
      <c r="C169" s="16" t="s">
        <v>225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38"/>
      <c r="P169" s="139"/>
      <c r="Q169" s="24">
        <v>0</v>
      </c>
      <c r="R169" s="17">
        <v>0</v>
      </c>
      <c r="S169" s="17">
        <v>0</v>
      </c>
      <c r="T169" s="23">
        <v>0</v>
      </c>
      <c r="U169" s="102">
        <v>0</v>
      </c>
      <c r="V169" s="96">
        <v>0</v>
      </c>
      <c r="W169" s="29">
        <v>0</v>
      </c>
    </row>
    <row r="170" spans="2:23" ht="13.5">
      <c r="B170" s="15">
        <v>19</v>
      </c>
      <c r="C170" s="16" t="s">
        <v>28</v>
      </c>
      <c r="D170" s="17">
        <v>5</v>
      </c>
      <c r="E170" s="17">
        <f>D16+D40+D91+D142+D116</f>
        <v>11</v>
      </c>
      <c r="F170" s="17">
        <f aca="true" t="shared" si="18" ref="F170:N170">E16+E40+E91+E142+E116</f>
        <v>11</v>
      </c>
      <c r="G170" s="17">
        <f t="shared" si="18"/>
        <v>2</v>
      </c>
      <c r="H170" s="17">
        <f t="shared" si="18"/>
        <v>1</v>
      </c>
      <c r="I170" s="17">
        <f t="shared" si="18"/>
        <v>1</v>
      </c>
      <c r="J170" s="17">
        <f t="shared" si="18"/>
        <v>0</v>
      </c>
      <c r="K170" s="17">
        <f t="shared" si="18"/>
        <v>1</v>
      </c>
      <c r="L170" s="17">
        <f t="shared" si="18"/>
        <v>2</v>
      </c>
      <c r="M170" s="17">
        <f t="shared" si="18"/>
        <v>1</v>
      </c>
      <c r="N170" s="17">
        <f t="shared" si="18"/>
        <v>0</v>
      </c>
      <c r="O170" s="138"/>
      <c r="P170" s="139"/>
      <c r="Q170" s="24">
        <f t="shared" si="2"/>
        <v>0.18181818181818182</v>
      </c>
      <c r="R170" s="17">
        <v>0</v>
      </c>
      <c r="S170" s="17">
        <v>0</v>
      </c>
      <c r="T170" s="23">
        <v>1</v>
      </c>
      <c r="U170" s="102">
        <v>5</v>
      </c>
      <c r="V170" s="96">
        <v>1</v>
      </c>
      <c r="W170" s="29">
        <f t="shared" si="3"/>
        <v>0.2</v>
      </c>
    </row>
    <row r="171" spans="2:23" ht="13.5">
      <c r="B171" s="15">
        <v>20</v>
      </c>
      <c r="C171" s="16" t="s">
        <v>30</v>
      </c>
      <c r="D171" s="17">
        <v>6</v>
      </c>
      <c r="E171" s="17">
        <f>R62+R39+R16+R87+R138+R113</f>
        <v>12</v>
      </c>
      <c r="F171" s="17">
        <f aca="true" t="shared" si="19" ref="F171:N171">S62+S39+S16+S87+S138+S113</f>
        <v>6</v>
      </c>
      <c r="G171" s="17">
        <f t="shared" si="19"/>
        <v>2</v>
      </c>
      <c r="H171" s="17">
        <f t="shared" si="19"/>
        <v>0</v>
      </c>
      <c r="I171" s="17">
        <f t="shared" si="19"/>
        <v>2</v>
      </c>
      <c r="J171" s="17">
        <f t="shared" si="19"/>
        <v>5</v>
      </c>
      <c r="K171" s="17">
        <f t="shared" si="19"/>
        <v>1</v>
      </c>
      <c r="L171" s="17">
        <f t="shared" si="19"/>
        <v>1</v>
      </c>
      <c r="M171" s="17">
        <f t="shared" si="19"/>
        <v>1</v>
      </c>
      <c r="N171" s="17">
        <f t="shared" si="19"/>
        <v>1</v>
      </c>
      <c r="O171" s="138"/>
      <c r="P171" s="139"/>
      <c r="Q171" s="24">
        <f t="shared" si="2"/>
        <v>0.3333333333333333</v>
      </c>
      <c r="R171" s="17">
        <v>0</v>
      </c>
      <c r="S171" s="17">
        <v>0</v>
      </c>
      <c r="T171" s="23">
        <v>0</v>
      </c>
      <c r="U171" s="102">
        <v>1</v>
      </c>
      <c r="V171" s="96">
        <v>0</v>
      </c>
      <c r="W171" s="29">
        <f t="shared" si="3"/>
        <v>0</v>
      </c>
    </row>
    <row r="172" spans="2:23" ht="13.5">
      <c r="B172" s="15"/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38"/>
      <c r="P172" s="139"/>
      <c r="Q172" s="24"/>
      <c r="R172" s="17"/>
      <c r="S172" s="17"/>
      <c r="T172" s="23"/>
      <c r="U172" s="102"/>
      <c r="V172" s="96"/>
      <c r="W172" s="29"/>
    </row>
    <row r="173" spans="2:23" ht="13.5">
      <c r="B173" s="15"/>
      <c r="C173" s="46" t="s">
        <v>158</v>
      </c>
      <c r="D173" s="17">
        <v>6</v>
      </c>
      <c r="E173" s="17">
        <f>R68+R41+R18+R94+R143+R119</f>
        <v>7</v>
      </c>
      <c r="F173" s="17">
        <f aca="true" t="shared" si="20" ref="F173:N173">S68+S41+S18+S94+S143+S119</f>
        <v>3</v>
      </c>
      <c r="G173" s="17">
        <f t="shared" si="20"/>
        <v>0</v>
      </c>
      <c r="H173" s="17">
        <f t="shared" si="20"/>
        <v>0</v>
      </c>
      <c r="I173" s="17">
        <f t="shared" si="20"/>
        <v>1</v>
      </c>
      <c r="J173" s="17">
        <f t="shared" si="20"/>
        <v>4</v>
      </c>
      <c r="K173" s="17">
        <f t="shared" si="20"/>
        <v>1</v>
      </c>
      <c r="L173" s="17">
        <f t="shared" si="20"/>
        <v>1</v>
      </c>
      <c r="M173" s="17">
        <f t="shared" si="20"/>
        <v>0</v>
      </c>
      <c r="N173" s="17">
        <f t="shared" si="20"/>
        <v>0</v>
      </c>
      <c r="O173" s="138"/>
      <c r="P173" s="139"/>
      <c r="Q173" s="24">
        <f t="shared" si="2"/>
        <v>0</v>
      </c>
      <c r="R173" s="17">
        <v>0</v>
      </c>
      <c r="S173" s="17">
        <v>0</v>
      </c>
      <c r="T173" s="23">
        <v>0</v>
      </c>
      <c r="U173" s="102">
        <v>0</v>
      </c>
      <c r="V173" s="96">
        <v>0</v>
      </c>
      <c r="W173" s="29">
        <v>0</v>
      </c>
    </row>
    <row r="174" spans="2:23" ht="13.5">
      <c r="B174" s="15"/>
      <c r="C174" s="46" t="s">
        <v>159</v>
      </c>
      <c r="D174" s="17">
        <v>6</v>
      </c>
      <c r="E174" s="17">
        <f>R70+R43+R19+R93+R142+R117</f>
        <v>6</v>
      </c>
      <c r="F174" s="17">
        <f aca="true" t="shared" si="21" ref="F174:N174">S70+S43+S19+S93+S142+S117</f>
        <v>4</v>
      </c>
      <c r="G174" s="17">
        <f t="shared" si="21"/>
        <v>0</v>
      </c>
      <c r="H174" s="17">
        <f t="shared" si="21"/>
        <v>0</v>
      </c>
      <c r="I174" s="17">
        <f t="shared" si="21"/>
        <v>0</v>
      </c>
      <c r="J174" s="17">
        <f t="shared" si="21"/>
        <v>1</v>
      </c>
      <c r="K174" s="17">
        <f t="shared" si="21"/>
        <v>2</v>
      </c>
      <c r="L174" s="17">
        <f t="shared" si="21"/>
        <v>0</v>
      </c>
      <c r="M174" s="17">
        <f t="shared" si="21"/>
        <v>1</v>
      </c>
      <c r="N174" s="17">
        <f t="shared" si="21"/>
        <v>1</v>
      </c>
      <c r="O174" s="138"/>
      <c r="P174" s="139"/>
      <c r="Q174" s="24">
        <f t="shared" si="2"/>
        <v>0</v>
      </c>
      <c r="R174" s="17">
        <v>0</v>
      </c>
      <c r="S174" s="17">
        <v>0</v>
      </c>
      <c r="T174" s="23">
        <v>0</v>
      </c>
      <c r="U174" s="102">
        <v>1</v>
      </c>
      <c r="V174" s="96">
        <v>0</v>
      </c>
      <c r="W174" s="29">
        <f t="shared" si="3"/>
        <v>0</v>
      </c>
    </row>
    <row r="175" spans="2:23" ht="13.5">
      <c r="B175" s="15"/>
      <c r="C175" s="46" t="s">
        <v>160</v>
      </c>
      <c r="D175" s="17">
        <v>4</v>
      </c>
      <c r="E175" s="17">
        <f>R71+R44+R20+R118</f>
        <v>2</v>
      </c>
      <c r="F175" s="17">
        <f aca="true" t="shared" si="22" ref="F175:N175">S71+S44+S20+S118</f>
        <v>1</v>
      </c>
      <c r="G175" s="17">
        <f t="shared" si="22"/>
        <v>0</v>
      </c>
      <c r="H175" s="17">
        <f t="shared" si="22"/>
        <v>0</v>
      </c>
      <c r="I175" s="17">
        <f t="shared" si="22"/>
        <v>1</v>
      </c>
      <c r="J175" s="17">
        <f t="shared" si="22"/>
        <v>1</v>
      </c>
      <c r="K175" s="17">
        <f t="shared" si="22"/>
        <v>0</v>
      </c>
      <c r="L175" s="17">
        <f t="shared" si="22"/>
        <v>0</v>
      </c>
      <c r="M175" s="17">
        <f t="shared" si="22"/>
        <v>0</v>
      </c>
      <c r="N175" s="17">
        <f t="shared" si="22"/>
        <v>0</v>
      </c>
      <c r="O175" s="138"/>
      <c r="P175" s="139"/>
      <c r="Q175" s="24">
        <f t="shared" si="2"/>
        <v>0</v>
      </c>
      <c r="R175" s="17">
        <v>0</v>
      </c>
      <c r="S175" s="17">
        <v>0</v>
      </c>
      <c r="T175" s="23">
        <v>0</v>
      </c>
      <c r="U175" s="102">
        <v>0</v>
      </c>
      <c r="V175" s="96">
        <v>0</v>
      </c>
      <c r="W175" s="29">
        <v>0</v>
      </c>
    </row>
    <row r="176" spans="2:23" ht="14.25" thickBot="1">
      <c r="B176" s="59"/>
      <c r="C176" s="57" t="s">
        <v>183</v>
      </c>
      <c r="D176" s="20">
        <v>4</v>
      </c>
      <c r="E176" s="20">
        <f>R69+R42+R92+R120</f>
        <v>3</v>
      </c>
      <c r="F176" s="20">
        <f aca="true" t="shared" si="23" ref="F176:N176">S69+S42+S92+S120</f>
        <v>1</v>
      </c>
      <c r="G176" s="20">
        <f t="shared" si="23"/>
        <v>0</v>
      </c>
      <c r="H176" s="20">
        <f t="shared" si="23"/>
        <v>0</v>
      </c>
      <c r="I176" s="20">
        <f t="shared" si="23"/>
        <v>2</v>
      </c>
      <c r="J176" s="20">
        <f t="shared" si="23"/>
        <v>2</v>
      </c>
      <c r="K176" s="20">
        <f t="shared" si="23"/>
        <v>0</v>
      </c>
      <c r="L176" s="20">
        <f t="shared" si="23"/>
        <v>1</v>
      </c>
      <c r="M176" s="20">
        <f t="shared" si="23"/>
        <v>0</v>
      </c>
      <c r="N176" s="20">
        <f t="shared" si="23"/>
        <v>0</v>
      </c>
      <c r="O176" s="140"/>
      <c r="P176" s="141"/>
      <c r="Q176" s="26">
        <f t="shared" si="2"/>
        <v>0</v>
      </c>
      <c r="R176" s="20">
        <v>0</v>
      </c>
      <c r="S176" s="20">
        <v>0</v>
      </c>
      <c r="T176" s="25">
        <v>0</v>
      </c>
      <c r="U176" s="114">
        <v>0</v>
      </c>
      <c r="V176" s="108">
        <v>0</v>
      </c>
      <c r="W176" s="61">
        <v>0</v>
      </c>
    </row>
    <row r="177" ht="13.5">
      <c r="T177" s="32"/>
    </row>
    <row r="178" spans="2:20" ht="14.25" thickBot="1">
      <c r="B178" t="s">
        <v>51</v>
      </c>
      <c r="T178" s="32"/>
    </row>
    <row r="179" spans="2:20" ht="13.5">
      <c r="B179" s="56" t="s">
        <v>14</v>
      </c>
      <c r="C179" s="13" t="s">
        <v>35</v>
      </c>
      <c r="D179" s="13" t="s">
        <v>55</v>
      </c>
      <c r="E179" s="13" t="s">
        <v>48</v>
      </c>
      <c r="F179" s="13" t="s">
        <v>49</v>
      </c>
      <c r="G179" s="13" t="s">
        <v>5</v>
      </c>
      <c r="H179" s="13" t="s">
        <v>7</v>
      </c>
      <c r="I179" s="13" t="s">
        <v>9</v>
      </c>
      <c r="J179" s="13" t="s">
        <v>13</v>
      </c>
      <c r="K179" s="13" t="s">
        <v>46</v>
      </c>
      <c r="L179" s="13" t="s">
        <v>47</v>
      </c>
      <c r="M179" s="13" t="s">
        <v>52</v>
      </c>
      <c r="N179" s="137"/>
      <c r="O179" s="142"/>
      <c r="P179" s="137"/>
      <c r="Q179" s="13" t="s">
        <v>50</v>
      </c>
      <c r="R179" s="13" t="s">
        <v>53</v>
      </c>
      <c r="S179" s="13" t="s">
        <v>54</v>
      </c>
      <c r="T179" s="14" t="s">
        <v>56</v>
      </c>
    </row>
    <row r="180" spans="2:20" ht="13.5">
      <c r="B180" s="58">
        <v>1</v>
      </c>
      <c r="C180" s="16" t="s">
        <v>161</v>
      </c>
      <c r="D180" s="35">
        <v>4</v>
      </c>
      <c r="E180" s="35">
        <f aca="true" t="shared" si="24" ref="E180:M180">R74+R23+R47+R97</f>
        <v>16.33</v>
      </c>
      <c r="F180" s="35">
        <f t="shared" si="24"/>
        <v>269</v>
      </c>
      <c r="G180" s="35">
        <f t="shared" si="24"/>
        <v>79</v>
      </c>
      <c r="H180" s="35">
        <f t="shared" si="24"/>
        <v>17</v>
      </c>
      <c r="I180" s="35">
        <f t="shared" si="24"/>
        <v>9</v>
      </c>
      <c r="J180" s="35">
        <f t="shared" si="24"/>
        <v>8</v>
      </c>
      <c r="K180" s="35">
        <f t="shared" si="24"/>
        <v>17</v>
      </c>
      <c r="L180" s="35">
        <f t="shared" si="24"/>
        <v>10</v>
      </c>
      <c r="M180" s="35">
        <f t="shared" si="24"/>
        <v>1</v>
      </c>
      <c r="N180" s="143"/>
      <c r="O180" s="144"/>
      <c r="P180" s="145"/>
      <c r="Q180" s="37">
        <f>L180/E180*7</f>
        <v>4.286589099816289</v>
      </c>
      <c r="R180" s="35">
        <v>2</v>
      </c>
      <c r="S180" s="35">
        <v>2</v>
      </c>
      <c r="T180" s="38">
        <v>0</v>
      </c>
    </row>
    <row r="181" spans="2:20" ht="13.5">
      <c r="B181" s="58">
        <v>4</v>
      </c>
      <c r="C181" s="16" t="s">
        <v>220</v>
      </c>
      <c r="D181" s="35">
        <v>1</v>
      </c>
      <c r="E181" s="35">
        <f>D49</f>
        <v>1</v>
      </c>
      <c r="F181" s="35">
        <f aca="true" t="shared" si="25" ref="F181:M181">E49</f>
        <v>18</v>
      </c>
      <c r="G181" s="35">
        <f t="shared" si="25"/>
        <v>3</v>
      </c>
      <c r="H181" s="35">
        <f t="shared" si="25"/>
        <v>0</v>
      </c>
      <c r="I181" s="35">
        <f t="shared" si="25"/>
        <v>0</v>
      </c>
      <c r="J181" s="35">
        <f t="shared" si="25"/>
        <v>0</v>
      </c>
      <c r="K181" s="35">
        <f t="shared" si="25"/>
        <v>0</v>
      </c>
      <c r="L181" s="35">
        <f t="shared" si="25"/>
        <v>0</v>
      </c>
      <c r="M181" s="35">
        <f t="shared" si="25"/>
        <v>0</v>
      </c>
      <c r="N181" s="143"/>
      <c r="O181" s="144"/>
      <c r="P181" s="145"/>
      <c r="Q181" s="37">
        <f>L181/E181*7</f>
        <v>0</v>
      </c>
      <c r="R181" s="35">
        <v>0</v>
      </c>
      <c r="S181" s="35">
        <v>0</v>
      </c>
      <c r="T181" s="38">
        <v>0</v>
      </c>
    </row>
    <row r="182" spans="2:20" ht="13.5">
      <c r="B182" s="58">
        <v>7</v>
      </c>
      <c r="C182" s="16" t="s">
        <v>19</v>
      </c>
      <c r="D182" s="35">
        <v>2</v>
      </c>
      <c r="E182" s="35">
        <f>R123+R146</f>
        <v>5</v>
      </c>
      <c r="F182" s="35">
        <f aca="true" t="shared" si="26" ref="F182:M182">S123+S146</f>
        <v>166</v>
      </c>
      <c r="G182" s="35">
        <f t="shared" si="26"/>
        <v>46</v>
      </c>
      <c r="H182" s="35">
        <f t="shared" si="26"/>
        <v>17</v>
      </c>
      <c r="I182" s="35">
        <f t="shared" si="26"/>
        <v>10</v>
      </c>
      <c r="J182" s="35">
        <f t="shared" si="26"/>
        <v>6</v>
      </c>
      <c r="K182" s="35">
        <f t="shared" si="26"/>
        <v>23</v>
      </c>
      <c r="L182" s="35">
        <f t="shared" si="26"/>
        <v>16</v>
      </c>
      <c r="M182" s="35">
        <f t="shared" si="26"/>
        <v>3</v>
      </c>
      <c r="N182" s="143"/>
      <c r="O182" s="144"/>
      <c r="P182" s="145"/>
      <c r="Q182" s="37">
        <f>L182/E182*7</f>
        <v>22.400000000000002</v>
      </c>
      <c r="R182" s="35">
        <v>0</v>
      </c>
      <c r="S182" s="35">
        <v>2</v>
      </c>
      <c r="T182" s="38">
        <v>0</v>
      </c>
    </row>
    <row r="183" spans="2:20" ht="13.5">
      <c r="B183" s="58">
        <v>10</v>
      </c>
      <c r="C183" s="16" t="s">
        <v>20</v>
      </c>
      <c r="D183" s="35">
        <v>2</v>
      </c>
      <c r="E183" s="35">
        <f>D22+D124</f>
        <v>8</v>
      </c>
      <c r="F183" s="35">
        <f aca="true" t="shared" si="27" ref="F183:M183">E22+E124</f>
        <v>108</v>
      </c>
      <c r="G183" s="35">
        <f t="shared" si="27"/>
        <v>33</v>
      </c>
      <c r="H183" s="35">
        <f t="shared" si="27"/>
        <v>8</v>
      </c>
      <c r="I183" s="35">
        <f t="shared" si="27"/>
        <v>1</v>
      </c>
      <c r="J183" s="35">
        <f t="shared" si="27"/>
        <v>4</v>
      </c>
      <c r="K183" s="35">
        <f t="shared" si="27"/>
        <v>4</v>
      </c>
      <c r="L183" s="35">
        <f t="shared" si="27"/>
        <v>3</v>
      </c>
      <c r="M183" s="35">
        <f t="shared" si="27"/>
        <v>0</v>
      </c>
      <c r="N183" s="143"/>
      <c r="O183" s="144"/>
      <c r="P183" s="145"/>
      <c r="Q183" s="37">
        <f>L183/E183*7</f>
        <v>2.625</v>
      </c>
      <c r="R183" s="35">
        <v>1</v>
      </c>
      <c r="S183" s="35">
        <v>1</v>
      </c>
      <c r="T183" s="38">
        <v>0</v>
      </c>
    </row>
    <row r="184" spans="2:20" ht="14.25" thickBot="1">
      <c r="B184" s="79">
        <v>16</v>
      </c>
      <c r="C184" s="57" t="s">
        <v>26</v>
      </c>
      <c r="D184" s="39">
        <v>4</v>
      </c>
      <c r="E184" s="39">
        <f>D48+D74+D97+D148</f>
        <v>18</v>
      </c>
      <c r="F184" s="39">
        <f aca="true" t="shared" si="28" ref="F184:M184">E48+E74+E97+E148</f>
        <v>233</v>
      </c>
      <c r="G184" s="39">
        <f t="shared" si="28"/>
        <v>67</v>
      </c>
      <c r="H184" s="39">
        <f t="shared" si="28"/>
        <v>11</v>
      </c>
      <c r="I184" s="39">
        <f t="shared" si="28"/>
        <v>5</v>
      </c>
      <c r="J184" s="39">
        <f t="shared" si="28"/>
        <v>14</v>
      </c>
      <c r="K184" s="39">
        <f t="shared" si="28"/>
        <v>2</v>
      </c>
      <c r="L184" s="39">
        <f t="shared" si="28"/>
        <v>2</v>
      </c>
      <c r="M184" s="39">
        <f t="shared" si="28"/>
        <v>1</v>
      </c>
      <c r="N184" s="146"/>
      <c r="O184" s="147"/>
      <c r="P184" s="148"/>
      <c r="Q184" s="41">
        <f>L184/E184*7</f>
        <v>0.7777777777777777</v>
      </c>
      <c r="R184" s="39">
        <v>4</v>
      </c>
      <c r="S184" s="39">
        <v>0</v>
      </c>
      <c r="T184" s="42">
        <v>0</v>
      </c>
    </row>
  </sheetData>
  <sheetProtection/>
  <mergeCells count="26">
    <mergeCell ref="A51:AB51"/>
    <mergeCell ref="A1:AB1"/>
    <mergeCell ref="A25:AB25"/>
    <mergeCell ref="O2:O24"/>
    <mergeCell ref="AB2:AB24"/>
    <mergeCell ref="A2:A24"/>
    <mergeCell ref="U151:W151"/>
    <mergeCell ref="A101:AB101"/>
    <mergeCell ref="O52:O75"/>
    <mergeCell ref="A126:AB126"/>
    <mergeCell ref="A102:A125"/>
    <mergeCell ref="O102:O125"/>
    <mergeCell ref="AB102:AB125"/>
    <mergeCell ref="A127:A149"/>
    <mergeCell ref="O127:O149"/>
    <mergeCell ref="AB127:AB149"/>
    <mergeCell ref="A150:AB150"/>
    <mergeCell ref="A26:A50"/>
    <mergeCell ref="A52:A75"/>
    <mergeCell ref="AB26:AB50"/>
    <mergeCell ref="O26:O50"/>
    <mergeCell ref="A77:A100"/>
    <mergeCell ref="O77:O100"/>
    <mergeCell ref="A76:AB76"/>
    <mergeCell ref="AB52:AB75"/>
    <mergeCell ref="AB77:AB100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46">
      <selection activeCell="G67" sqref="G67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224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  <c r="O3" s="244"/>
    </row>
    <row r="4" spans="1:15" ht="24.75" customHeight="1">
      <c r="A4" s="244"/>
      <c r="C4" s="54" t="s">
        <v>237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9">
        <v>0</v>
      </c>
      <c r="L4" s="2"/>
      <c r="O4" s="244"/>
    </row>
    <row r="5" spans="1:15" ht="24.75" customHeight="1" thickBot="1">
      <c r="A5" s="244"/>
      <c r="C5" s="55" t="s">
        <v>60</v>
      </c>
      <c r="D5" s="10">
        <v>2</v>
      </c>
      <c r="E5" s="10">
        <v>0</v>
      </c>
      <c r="F5" s="10">
        <v>1</v>
      </c>
      <c r="G5" s="10">
        <v>0</v>
      </c>
      <c r="H5" s="10">
        <v>1</v>
      </c>
      <c r="I5" s="10">
        <v>1</v>
      </c>
      <c r="J5" s="10" t="s">
        <v>143</v>
      </c>
      <c r="K5" s="11">
        <v>5</v>
      </c>
      <c r="L5" s="2"/>
      <c r="O5" s="244"/>
    </row>
    <row r="6" spans="1:15" ht="13.5">
      <c r="A6" s="244"/>
      <c r="O6" s="244"/>
    </row>
    <row r="7" spans="1:15" ht="13.5">
      <c r="A7" s="244"/>
      <c r="C7" t="s">
        <v>3</v>
      </c>
      <c r="D7" t="s">
        <v>240</v>
      </c>
      <c r="O7" s="244"/>
    </row>
    <row r="8" spans="1:15" ht="13.5">
      <c r="A8" s="244"/>
      <c r="C8" t="s">
        <v>238</v>
      </c>
      <c r="D8" t="s">
        <v>239</v>
      </c>
      <c r="O8" s="244"/>
    </row>
    <row r="9" spans="1:15" ht="13.5">
      <c r="A9" s="244"/>
      <c r="O9" s="244"/>
    </row>
    <row r="10" spans="1:15" ht="13.5">
      <c r="A10" s="24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O10" s="244"/>
    </row>
    <row r="11" spans="1:15" ht="13.5">
      <c r="A11" s="244"/>
      <c r="B11" s="3" t="s">
        <v>244</v>
      </c>
      <c r="C11" s="132" t="s">
        <v>83</v>
      </c>
      <c r="D11" s="66">
        <v>4</v>
      </c>
      <c r="E11" s="66">
        <v>3</v>
      </c>
      <c r="F11" s="66">
        <v>1</v>
      </c>
      <c r="G11" s="66">
        <v>0</v>
      </c>
      <c r="H11" s="66">
        <v>1</v>
      </c>
      <c r="I11" s="66">
        <v>1</v>
      </c>
      <c r="J11" s="66">
        <v>0</v>
      </c>
      <c r="K11" s="66">
        <v>2</v>
      </c>
      <c r="L11" s="66">
        <v>0</v>
      </c>
      <c r="M11" s="66">
        <v>0</v>
      </c>
      <c r="N11" s="1"/>
      <c r="O11" s="244"/>
    </row>
    <row r="12" spans="1:15" ht="13.5">
      <c r="A12" s="244"/>
      <c r="B12" s="3" t="s">
        <v>97</v>
      </c>
      <c r="C12" s="132" t="s">
        <v>84</v>
      </c>
      <c r="D12" s="66">
        <v>4</v>
      </c>
      <c r="E12" s="66">
        <v>4</v>
      </c>
      <c r="F12" s="66">
        <v>2</v>
      </c>
      <c r="G12" s="66">
        <v>0</v>
      </c>
      <c r="H12" s="66">
        <v>1</v>
      </c>
      <c r="I12" s="66">
        <v>0</v>
      </c>
      <c r="J12" s="66">
        <v>0</v>
      </c>
      <c r="K12" s="66">
        <v>2</v>
      </c>
      <c r="L12" s="66">
        <v>0</v>
      </c>
      <c r="M12" s="66">
        <v>0</v>
      </c>
      <c r="N12" s="1"/>
      <c r="O12" s="244"/>
    </row>
    <row r="13" spans="1:15" ht="13.5">
      <c r="A13" s="244"/>
      <c r="B13" s="3" t="s">
        <v>245</v>
      </c>
      <c r="C13" s="132" t="s">
        <v>85</v>
      </c>
      <c r="D13" s="66">
        <v>3</v>
      </c>
      <c r="E13" s="66">
        <v>3</v>
      </c>
      <c r="F13" s="66">
        <v>0</v>
      </c>
      <c r="G13" s="66">
        <v>0</v>
      </c>
      <c r="H13" s="66">
        <v>0</v>
      </c>
      <c r="I13" s="66">
        <v>0</v>
      </c>
      <c r="J13" s="66">
        <v>1</v>
      </c>
      <c r="K13" s="66">
        <v>0</v>
      </c>
      <c r="L13" s="66">
        <v>0</v>
      </c>
      <c r="M13" s="66">
        <v>0</v>
      </c>
      <c r="O13" s="244"/>
    </row>
    <row r="14" spans="1:15" ht="13.5">
      <c r="A14" s="244"/>
      <c r="B14" s="3" t="s">
        <v>103</v>
      </c>
      <c r="C14" s="132" t="s">
        <v>86</v>
      </c>
      <c r="D14" s="66">
        <v>3</v>
      </c>
      <c r="E14" s="66">
        <v>2</v>
      </c>
      <c r="F14" s="66">
        <v>2</v>
      </c>
      <c r="G14" s="66">
        <v>1</v>
      </c>
      <c r="H14" s="66">
        <v>2</v>
      </c>
      <c r="I14" s="66">
        <v>1</v>
      </c>
      <c r="J14" s="66">
        <v>0</v>
      </c>
      <c r="K14" s="66">
        <v>1</v>
      </c>
      <c r="L14" s="66">
        <v>0</v>
      </c>
      <c r="M14" s="66">
        <v>0</v>
      </c>
      <c r="N14" s="12"/>
      <c r="O14" s="244"/>
    </row>
    <row r="15" spans="1:15" ht="13.5">
      <c r="A15" s="244"/>
      <c r="B15" s="3" t="s">
        <v>246</v>
      </c>
      <c r="C15" s="132" t="s">
        <v>116</v>
      </c>
      <c r="D15" s="66">
        <v>3</v>
      </c>
      <c r="E15" s="66">
        <v>3</v>
      </c>
      <c r="F15" s="66">
        <v>1</v>
      </c>
      <c r="G15" s="66">
        <v>0</v>
      </c>
      <c r="H15" s="66">
        <v>0</v>
      </c>
      <c r="I15" s="66">
        <v>0</v>
      </c>
      <c r="J15" s="66">
        <v>0</v>
      </c>
      <c r="K15" s="66">
        <v>2</v>
      </c>
      <c r="L15" s="66">
        <v>0</v>
      </c>
      <c r="M15" s="66">
        <v>0</v>
      </c>
      <c r="N15" s="12"/>
      <c r="O15" s="244"/>
    </row>
    <row r="16" spans="1:15" ht="13.5">
      <c r="A16" s="244"/>
      <c r="B16" s="3" t="s">
        <v>247</v>
      </c>
      <c r="C16" s="132" t="s">
        <v>118</v>
      </c>
      <c r="D16" s="66">
        <v>3</v>
      </c>
      <c r="E16" s="66">
        <v>3</v>
      </c>
      <c r="F16" s="66">
        <v>0</v>
      </c>
      <c r="G16" s="66">
        <v>1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12"/>
      <c r="O16" s="244"/>
    </row>
    <row r="17" spans="1:15" ht="13.5">
      <c r="A17" s="244"/>
      <c r="B17" s="3" t="s">
        <v>100</v>
      </c>
      <c r="C17" s="132" t="s">
        <v>241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12"/>
      <c r="O17" s="244"/>
    </row>
    <row r="18" spans="1:15" ht="13.5">
      <c r="A18" s="244"/>
      <c r="B18" s="3" t="s">
        <v>248</v>
      </c>
      <c r="C18" s="132" t="s">
        <v>91</v>
      </c>
      <c r="D18" s="66">
        <v>3</v>
      </c>
      <c r="E18" s="66">
        <v>3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O18" s="244"/>
    </row>
    <row r="19" spans="1:15" ht="13.5">
      <c r="A19" s="244"/>
      <c r="B19" s="3" t="s">
        <v>249</v>
      </c>
      <c r="C19" s="132" t="s">
        <v>92</v>
      </c>
      <c r="D19" s="66">
        <v>3</v>
      </c>
      <c r="E19" s="66">
        <v>3</v>
      </c>
      <c r="F19" s="66">
        <v>2</v>
      </c>
      <c r="G19" s="66">
        <v>0</v>
      </c>
      <c r="H19" s="66">
        <v>0</v>
      </c>
      <c r="I19" s="66">
        <v>0</v>
      </c>
      <c r="J19" s="66">
        <v>0</v>
      </c>
      <c r="K19" s="66">
        <v>1</v>
      </c>
      <c r="L19" s="66">
        <v>0</v>
      </c>
      <c r="M19" s="66">
        <v>0</v>
      </c>
      <c r="O19" s="244"/>
    </row>
    <row r="20" spans="1:15" ht="13.5">
      <c r="A20" s="244"/>
      <c r="B20" s="45" t="s">
        <v>243</v>
      </c>
      <c r="C20" s="132" t="s">
        <v>242</v>
      </c>
      <c r="D20" s="66">
        <v>0</v>
      </c>
      <c r="E20" s="66">
        <v>0</v>
      </c>
      <c r="F20" s="66">
        <v>0</v>
      </c>
      <c r="G20" s="66">
        <v>0</v>
      </c>
      <c r="H20" s="66">
        <v>1</v>
      </c>
      <c r="I20" s="66">
        <v>0</v>
      </c>
      <c r="J20" s="66">
        <v>0</v>
      </c>
      <c r="K20" s="66">
        <v>1</v>
      </c>
      <c r="L20" s="66">
        <v>0</v>
      </c>
      <c r="M20" s="66">
        <v>0</v>
      </c>
      <c r="O20" s="244"/>
    </row>
    <row r="21" spans="1:15" ht="13.5">
      <c r="A21" s="244"/>
      <c r="B21" s="3" t="s">
        <v>250</v>
      </c>
      <c r="C21" s="132" t="s">
        <v>94</v>
      </c>
      <c r="D21" s="66">
        <v>3</v>
      </c>
      <c r="E21" s="66">
        <v>3</v>
      </c>
      <c r="F21" s="66">
        <v>1</v>
      </c>
      <c r="G21" s="66">
        <v>0</v>
      </c>
      <c r="H21" s="66">
        <v>0</v>
      </c>
      <c r="I21" s="66">
        <v>0</v>
      </c>
      <c r="J21" s="66">
        <v>0</v>
      </c>
      <c r="K21" s="66">
        <v>1</v>
      </c>
      <c r="L21" s="66">
        <v>0</v>
      </c>
      <c r="M21" s="66">
        <v>0</v>
      </c>
      <c r="O21" s="244"/>
    </row>
    <row r="22" spans="1:15" ht="13.5">
      <c r="A22" s="244"/>
      <c r="B22" s="3"/>
      <c r="C22" s="4"/>
      <c r="O22" s="244"/>
    </row>
    <row r="23" spans="1:15" ht="13.5">
      <c r="A23" s="244"/>
      <c r="B23" s="3"/>
      <c r="C23" s="1" t="s">
        <v>45</v>
      </c>
      <c r="D23" s="1" t="s">
        <v>48</v>
      </c>
      <c r="E23" s="1" t="s">
        <v>49</v>
      </c>
      <c r="F23" s="1" t="s">
        <v>5</v>
      </c>
      <c r="G23" s="1" t="s">
        <v>7</v>
      </c>
      <c r="H23" s="1" t="s">
        <v>9</v>
      </c>
      <c r="I23" s="1" t="s">
        <v>13</v>
      </c>
      <c r="J23" s="1" t="s">
        <v>46</v>
      </c>
      <c r="K23" s="1" t="s">
        <v>47</v>
      </c>
      <c r="L23" s="1" t="s">
        <v>52</v>
      </c>
      <c r="O23" s="244"/>
    </row>
    <row r="24" spans="1:15" ht="13.5">
      <c r="A24" s="244"/>
      <c r="B24" s="3"/>
      <c r="C24" s="4" t="s">
        <v>120</v>
      </c>
      <c r="D24" s="66">
        <v>7</v>
      </c>
      <c r="E24" s="66">
        <v>76</v>
      </c>
      <c r="F24" s="66">
        <v>24</v>
      </c>
      <c r="G24" s="66">
        <v>2</v>
      </c>
      <c r="H24" s="66">
        <v>2</v>
      </c>
      <c r="I24" s="66">
        <v>7</v>
      </c>
      <c r="J24" s="66">
        <v>0</v>
      </c>
      <c r="K24" s="66">
        <v>0</v>
      </c>
      <c r="L24" s="66">
        <v>0</v>
      </c>
      <c r="O24" s="244"/>
    </row>
    <row r="25" spans="1:15" ht="13.5">
      <c r="A25" s="244"/>
      <c r="B25" s="3"/>
      <c r="C25" s="4"/>
      <c r="O25" s="244"/>
    </row>
    <row r="26" spans="1:15" ht="9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</row>
    <row r="27" spans="1:15" ht="14.25" thickBot="1">
      <c r="A27" s="244"/>
      <c r="B27" t="s">
        <v>223</v>
      </c>
      <c r="M27" s="66"/>
      <c r="N27" s="66"/>
      <c r="O27" s="244"/>
    </row>
    <row r="28" spans="1:15" ht="24.75" customHeight="1">
      <c r="A28" s="244"/>
      <c r="C28" s="5"/>
      <c r="D28" s="6">
        <v>1</v>
      </c>
      <c r="E28" s="6">
        <v>2</v>
      </c>
      <c r="F28" s="6">
        <v>3</v>
      </c>
      <c r="G28" s="6">
        <v>4</v>
      </c>
      <c r="H28" s="6">
        <v>5</v>
      </c>
      <c r="I28" s="6">
        <v>6</v>
      </c>
      <c r="J28" s="6">
        <v>7</v>
      </c>
      <c r="K28" s="7" t="s">
        <v>0</v>
      </c>
      <c r="L28" s="2"/>
      <c r="M28" s="66"/>
      <c r="N28" s="66"/>
      <c r="O28" s="244"/>
    </row>
    <row r="29" spans="1:15" ht="24.75" customHeight="1">
      <c r="A29" s="244"/>
      <c r="C29" s="54" t="s">
        <v>60</v>
      </c>
      <c r="D29" s="8">
        <v>0</v>
      </c>
      <c r="E29" s="8">
        <v>0</v>
      </c>
      <c r="F29" s="8">
        <v>1</v>
      </c>
      <c r="G29" s="8">
        <v>1</v>
      </c>
      <c r="H29" s="8">
        <v>0</v>
      </c>
      <c r="I29" s="8">
        <v>0</v>
      </c>
      <c r="J29" s="8">
        <v>7</v>
      </c>
      <c r="K29" s="9">
        <v>9</v>
      </c>
      <c r="L29" s="2"/>
      <c r="M29" s="66"/>
      <c r="N29" s="66"/>
      <c r="O29" s="244"/>
    </row>
    <row r="30" spans="1:15" ht="24.75" customHeight="1" thickBot="1">
      <c r="A30" s="244"/>
      <c r="C30" s="55" t="s">
        <v>142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1</v>
      </c>
      <c r="J30" s="10">
        <v>0</v>
      </c>
      <c r="K30" s="11">
        <v>0</v>
      </c>
      <c r="L30" s="2"/>
      <c r="M30" s="66"/>
      <c r="N30" s="66"/>
      <c r="O30" s="244"/>
    </row>
    <row r="31" spans="1:15" ht="13.5">
      <c r="A31" s="244"/>
      <c r="M31" s="66"/>
      <c r="N31" s="66"/>
      <c r="O31" s="244"/>
    </row>
    <row r="32" spans="1:15" ht="13.5">
      <c r="A32" s="244"/>
      <c r="C32" t="s">
        <v>3</v>
      </c>
      <c r="D32" t="s">
        <v>240</v>
      </c>
      <c r="N32" s="66"/>
      <c r="O32" s="244"/>
    </row>
    <row r="33" spans="1:15" ht="13.5">
      <c r="A33" s="244"/>
      <c r="C33" t="s">
        <v>2</v>
      </c>
      <c r="D33" t="s">
        <v>126</v>
      </c>
      <c r="N33" s="66"/>
      <c r="O33" s="244"/>
    </row>
    <row r="34" spans="1:15" ht="13.5">
      <c r="A34" s="244"/>
      <c r="B34" s="66"/>
      <c r="N34" s="66"/>
      <c r="O34" s="244"/>
    </row>
    <row r="35" spans="1:15" ht="13.5">
      <c r="A35" s="244"/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11</v>
      </c>
      <c r="I35" s="1" t="s">
        <v>9</v>
      </c>
      <c r="J35" s="1" t="s">
        <v>13</v>
      </c>
      <c r="K35" s="1" t="s">
        <v>10</v>
      </c>
      <c r="L35" s="1" t="s">
        <v>12</v>
      </c>
      <c r="M35" s="1" t="s">
        <v>63</v>
      </c>
      <c r="N35" s="66"/>
      <c r="O35" s="244"/>
    </row>
    <row r="36" spans="1:15" ht="13.5">
      <c r="A36" s="244"/>
      <c r="B36" s="3" t="s">
        <v>252</v>
      </c>
      <c r="C36" s="132" t="s">
        <v>206</v>
      </c>
      <c r="D36" s="66">
        <v>4</v>
      </c>
      <c r="E36" s="66">
        <v>3</v>
      </c>
      <c r="F36" s="66">
        <v>1</v>
      </c>
      <c r="G36" s="66">
        <v>1</v>
      </c>
      <c r="H36" s="66">
        <v>1</v>
      </c>
      <c r="I36" s="66">
        <v>1</v>
      </c>
      <c r="J36" s="66">
        <v>0</v>
      </c>
      <c r="K36" s="66">
        <v>0</v>
      </c>
      <c r="L36" s="66">
        <v>1</v>
      </c>
      <c r="M36" s="66">
        <v>0</v>
      </c>
      <c r="O36" s="244"/>
    </row>
    <row r="37" spans="1:15" ht="13.5">
      <c r="A37" s="244"/>
      <c r="B37" s="3" t="s">
        <v>253</v>
      </c>
      <c r="C37" s="132" t="s">
        <v>254</v>
      </c>
      <c r="D37" s="66">
        <v>4</v>
      </c>
      <c r="E37" s="66">
        <v>3</v>
      </c>
      <c r="F37" s="66">
        <v>1</v>
      </c>
      <c r="G37" s="66">
        <v>1</v>
      </c>
      <c r="H37" s="66">
        <v>0</v>
      </c>
      <c r="I37" s="66">
        <v>1</v>
      </c>
      <c r="J37" s="66">
        <v>0</v>
      </c>
      <c r="K37" s="66">
        <v>0</v>
      </c>
      <c r="L37" s="66">
        <v>0</v>
      </c>
      <c r="M37" s="66">
        <v>0</v>
      </c>
      <c r="O37" s="244"/>
    </row>
    <row r="38" spans="1:15" ht="13.5">
      <c r="A38" s="244"/>
      <c r="B38" s="3" t="s">
        <v>113</v>
      </c>
      <c r="C38" s="132" t="s">
        <v>85</v>
      </c>
      <c r="D38" s="66">
        <v>4</v>
      </c>
      <c r="E38" s="66">
        <v>3</v>
      </c>
      <c r="F38" s="66">
        <v>1</v>
      </c>
      <c r="G38" s="66">
        <v>1</v>
      </c>
      <c r="H38" s="66">
        <v>1</v>
      </c>
      <c r="I38" s="66">
        <v>1</v>
      </c>
      <c r="J38" s="66">
        <v>1</v>
      </c>
      <c r="K38" s="66">
        <v>1</v>
      </c>
      <c r="L38" s="66">
        <v>1</v>
      </c>
      <c r="M38" s="66">
        <v>0</v>
      </c>
      <c r="O38" s="244"/>
    </row>
    <row r="39" spans="1:15" ht="13.5">
      <c r="A39" s="244"/>
      <c r="B39" s="3" t="s">
        <v>103</v>
      </c>
      <c r="C39" s="132" t="s">
        <v>86</v>
      </c>
      <c r="D39" s="66">
        <v>4</v>
      </c>
      <c r="E39" s="66">
        <v>4</v>
      </c>
      <c r="F39" s="66">
        <v>1</v>
      </c>
      <c r="G39" s="66">
        <v>2</v>
      </c>
      <c r="H39" s="66">
        <v>2</v>
      </c>
      <c r="I39" s="66">
        <v>0</v>
      </c>
      <c r="J39" s="66">
        <v>1</v>
      </c>
      <c r="K39" s="66">
        <v>1</v>
      </c>
      <c r="L39" s="66">
        <v>0</v>
      </c>
      <c r="M39" s="66">
        <v>0</v>
      </c>
      <c r="O39" s="244"/>
    </row>
    <row r="40" spans="1:15" ht="13.5">
      <c r="A40" s="244"/>
      <c r="B40" s="3" t="s">
        <v>99</v>
      </c>
      <c r="C40" s="132" t="s">
        <v>116</v>
      </c>
      <c r="D40" s="66">
        <v>4</v>
      </c>
      <c r="E40" s="66">
        <v>2</v>
      </c>
      <c r="F40" s="66">
        <v>0</v>
      </c>
      <c r="G40" s="66">
        <v>0</v>
      </c>
      <c r="H40" s="66">
        <v>1</v>
      </c>
      <c r="I40" s="66">
        <v>2</v>
      </c>
      <c r="J40" s="66">
        <v>1</v>
      </c>
      <c r="K40" s="66">
        <v>0</v>
      </c>
      <c r="L40" s="66">
        <v>0</v>
      </c>
      <c r="M40" s="66">
        <v>0</v>
      </c>
      <c r="O40" s="244"/>
    </row>
    <row r="41" spans="1:15" ht="13.5">
      <c r="A41" s="244"/>
      <c r="B41" s="3" t="s">
        <v>100</v>
      </c>
      <c r="C41" s="132" t="s">
        <v>118</v>
      </c>
      <c r="D41" s="66">
        <v>4</v>
      </c>
      <c r="E41" s="66">
        <v>4</v>
      </c>
      <c r="F41" s="66">
        <v>1</v>
      </c>
      <c r="G41" s="66">
        <v>3</v>
      </c>
      <c r="H41" s="66">
        <v>1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O41" s="244"/>
    </row>
    <row r="42" spans="1:15" ht="13.5">
      <c r="A42" s="244"/>
      <c r="B42" s="3" t="s">
        <v>104</v>
      </c>
      <c r="C42" s="132" t="s">
        <v>91</v>
      </c>
      <c r="D42" s="66">
        <v>4</v>
      </c>
      <c r="E42" s="66">
        <v>4</v>
      </c>
      <c r="F42" s="66">
        <v>0</v>
      </c>
      <c r="G42" s="66">
        <v>0</v>
      </c>
      <c r="H42" s="66">
        <v>0</v>
      </c>
      <c r="I42" s="66">
        <v>0</v>
      </c>
      <c r="J42" s="66">
        <v>1</v>
      </c>
      <c r="K42" s="66">
        <v>0</v>
      </c>
      <c r="L42" s="66">
        <v>0</v>
      </c>
      <c r="M42" s="66">
        <v>0</v>
      </c>
      <c r="O42" s="244"/>
    </row>
    <row r="43" spans="1:15" ht="13.5">
      <c r="A43" s="244"/>
      <c r="B43" s="3" t="s">
        <v>105</v>
      </c>
      <c r="C43" s="132" t="s">
        <v>92</v>
      </c>
      <c r="D43" s="66">
        <v>3</v>
      </c>
      <c r="E43" s="66">
        <v>2</v>
      </c>
      <c r="F43" s="66">
        <v>0</v>
      </c>
      <c r="G43" s="66">
        <v>0</v>
      </c>
      <c r="H43" s="66">
        <v>1</v>
      </c>
      <c r="I43" s="66">
        <v>0</v>
      </c>
      <c r="J43" s="66">
        <v>1</v>
      </c>
      <c r="K43" s="66">
        <v>0</v>
      </c>
      <c r="L43" s="66">
        <v>0</v>
      </c>
      <c r="M43" s="66">
        <v>1</v>
      </c>
      <c r="O43" s="244"/>
    </row>
    <row r="44" spans="1:15" ht="13.5">
      <c r="A44" s="244"/>
      <c r="B44" s="3" t="s">
        <v>96</v>
      </c>
      <c r="C44" s="132" t="s">
        <v>94</v>
      </c>
      <c r="D44" s="66">
        <v>3</v>
      </c>
      <c r="E44" s="66">
        <v>1</v>
      </c>
      <c r="F44" s="66">
        <v>0</v>
      </c>
      <c r="G44" s="66">
        <v>0</v>
      </c>
      <c r="H44" s="66">
        <v>2</v>
      </c>
      <c r="I44" s="66">
        <v>2</v>
      </c>
      <c r="J44" s="66">
        <v>0</v>
      </c>
      <c r="K44" s="66">
        <v>0</v>
      </c>
      <c r="L44" s="66">
        <v>1</v>
      </c>
      <c r="M44" s="66">
        <v>0</v>
      </c>
      <c r="O44" s="244"/>
    </row>
    <row r="45" spans="1:15" ht="13.5">
      <c r="A45" s="244"/>
      <c r="B45" s="3"/>
      <c r="C45" s="132"/>
      <c r="O45" s="244"/>
    </row>
    <row r="46" spans="1:15" ht="13.5">
      <c r="A46" s="244"/>
      <c r="B46" s="3"/>
      <c r="C46" s="1" t="s">
        <v>45</v>
      </c>
      <c r="D46" s="1" t="s">
        <v>48</v>
      </c>
      <c r="E46" s="1" t="s">
        <v>49</v>
      </c>
      <c r="F46" s="1" t="s">
        <v>5</v>
      </c>
      <c r="G46" s="1" t="s">
        <v>7</v>
      </c>
      <c r="H46" s="1" t="s">
        <v>9</v>
      </c>
      <c r="I46" s="1" t="s">
        <v>13</v>
      </c>
      <c r="J46" s="1" t="s">
        <v>46</v>
      </c>
      <c r="K46" s="1" t="s">
        <v>47</v>
      </c>
      <c r="L46" s="1" t="s">
        <v>52</v>
      </c>
      <c r="N46" s="66"/>
      <c r="O46" s="244"/>
    </row>
    <row r="47" spans="1:15" ht="13.5">
      <c r="A47" s="244"/>
      <c r="B47" s="3"/>
      <c r="C47" s="4" t="s">
        <v>120</v>
      </c>
      <c r="D47" s="66">
        <v>7</v>
      </c>
      <c r="E47" s="66">
        <v>100</v>
      </c>
      <c r="F47" s="66">
        <v>27</v>
      </c>
      <c r="G47" s="66">
        <v>3</v>
      </c>
      <c r="H47" s="66">
        <v>3</v>
      </c>
      <c r="I47" s="66">
        <v>5</v>
      </c>
      <c r="J47" s="66">
        <v>2</v>
      </c>
      <c r="K47" s="66">
        <v>1</v>
      </c>
      <c r="L47" s="66">
        <v>0</v>
      </c>
      <c r="N47" s="66"/>
      <c r="O47" s="244"/>
    </row>
    <row r="48" spans="1:15" ht="13.5">
      <c r="A48" s="244"/>
      <c r="B48" s="3"/>
      <c r="C48" s="4"/>
      <c r="M48" s="66"/>
      <c r="N48" s="66"/>
      <c r="O48" s="244"/>
    </row>
    <row r="49" spans="1:15" ht="9" customHeight="1" thickBot="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</row>
    <row r="50" spans="2:22" ht="14.25" thickBot="1">
      <c r="B50" t="s">
        <v>62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241" t="s">
        <v>513</v>
      </c>
      <c r="U50" s="242"/>
      <c r="V50" s="243"/>
    </row>
    <row r="51" spans="2:22" ht="13.5">
      <c r="B51" s="56" t="s">
        <v>14</v>
      </c>
      <c r="C51" s="13" t="s">
        <v>35</v>
      </c>
      <c r="D51" s="13" t="s">
        <v>55</v>
      </c>
      <c r="E51" s="13" t="s">
        <v>5</v>
      </c>
      <c r="F51" s="13" t="s">
        <v>6</v>
      </c>
      <c r="G51" s="13" t="s">
        <v>7</v>
      </c>
      <c r="H51" s="13" t="s">
        <v>8</v>
      </c>
      <c r="I51" s="13" t="s">
        <v>11</v>
      </c>
      <c r="J51" s="13" t="s">
        <v>9</v>
      </c>
      <c r="K51" s="13" t="s">
        <v>13</v>
      </c>
      <c r="L51" s="13" t="s">
        <v>10</v>
      </c>
      <c r="M51" s="27" t="s">
        <v>12</v>
      </c>
      <c r="N51" s="27" t="s">
        <v>63</v>
      </c>
      <c r="O51" s="137"/>
      <c r="P51" s="13" t="s">
        <v>36</v>
      </c>
      <c r="Q51" s="13" t="s">
        <v>1</v>
      </c>
      <c r="R51" s="13" t="s">
        <v>37</v>
      </c>
      <c r="S51" s="14" t="s">
        <v>38</v>
      </c>
      <c r="T51" s="174" t="s">
        <v>6</v>
      </c>
      <c r="U51" s="27" t="s">
        <v>7</v>
      </c>
      <c r="V51" s="28" t="s">
        <v>36</v>
      </c>
    </row>
    <row r="52" spans="2:22" ht="13.5">
      <c r="B52" s="15">
        <v>1</v>
      </c>
      <c r="C52" s="16" t="s">
        <v>15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38"/>
      <c r="P52" s="24">
        <v>0</v>
      </c>
      <c r="Q52" s="17">
        <v>0</v>
      </c>
      <c r="R52" s="17">
        <v>0</v>
      </c>
      <c r="S52" s="23">
        <v>0</v>
      </c>
      <c r="T52" s="102">
        <v>0</v>
      </c>
      <c r="U52" s="96">
        <v>0</v>
      </c>
      <c r="V52" s="29">
        <v>0</v>
      </c>
    </row>
    <row r="53" spans="2:22" ht="13.5">
      <c r="B53" s="15">
        <v>2</v>
      </c>
      <c r="C53" s="16" t="s">
        <v>16</v>
      </c>
      <c r="D53" s="17">
        <v>2</v>
      </c>
      <c r="E53" s="17">
        <f>D19+D43</f>
        <v>6</v>
      </c>
      <c r="F53" s="17">
        <f aca="true" t="shared" si="0" ref="F53:N53">E19+E43</f>
        <v>5</v>
      </c>
      <c r="G53" s="17">
        <f t="shared" si="0"/>
        <v>2</v>
      </c>
      <c r="H53" s="17">
        <f t="shared" si="0"/>
        <v>0</v>
      </c>
      <c r="I53" s="17">
        <f t="shared" si="0"/>
        <v>1</v>
      </c>
      <c r="J53" s="17">
        <f t="shared" si="0"/>
        <v>0</v>
      </c>
      <c r="K53" s="17">
        <f t="shared" si="0"/>
        <v>1</v>
      </c>
      <c r="L53" s="17">
        <f t="shared" si="0"/>
        <v>1</v>
      </c>
      <c r="M53" s="17">
        <f t="shared" si="0"/>
        <v>0</v>
      </c>
      <c r="N53" s="17">
        <f t="shared" si="0"/>
        <v>1</v>
      </c>
      <c r="O53" s="138"/>
      <c r="P53" s="24">
        <f>G53/F53</f>
        <v>0.4</v>
      </c>
      <c r="Q53" s="17">
        <v>0</v>
      </c>
      <c r="R53" s="17">
        <v>0</v>
      </c>
      <c r="S53" s="23">
        <v>0</v>
      </c>
      <c r="T53" s="102">
        <v>0</v>
      </c>
      <c r="U53" s="96">
        <v>0</v>
      </c>
      <c r="V53" s="29">
        <v>0</v>
      </c>
    </row>
    <row r="54" spans="2:22" ht="13.5">
      <c r="B54" s="15">
        <v>3</v>
      </c>
      <c r="C54" s="16" t="s">
        <v>31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38"/>
      <c r="P54" s="24">
        <v>0</v>
      </c>
      <c r="Q54" s="17">
        <v>0</v>
      </c>
      <c r="R54" s="17">
        <v>0</v>
      </c>
      <c r="S54" s="23">
        <v>0</v>
      </c>
      <c r="T54" s="102">
        <v>0</v>
      </c>
      <c r="U54" s="96">
        <v>0</v>
      </c>
      <c r="V54" s="29">
        <v>0</v>
      </c>
    </row>
    <row r="55" spans="2:22" ht="13.5">
      <c r="B55" s="15">
        <v>4</v>
      </c>
      <c r="C55" s="16" t="s">
        <v>17</v>
      </c>
      <c r="D55" s="17">
        <v>1</v>
      </c>
      <c r="E55" s="17">
        <f>D17</f>
        <v>0</v>
      </c>
      <c r="F55" s="17">
        <f aca="true" t="shared" si="1" ref="F55:N55">E17</f>
        <v>0</v>
      </c>
      <c r="G55" s="17">
        <f t="shared" si="1"/>
        <v>0</v>
      </c>
      <c r="H55" s="17">
        <f t="shared" si="1"/>
        <v>0</v>
      </c>
      <c r="I55" s="17">
        <f t="shared" si="1"/>
        <v>0</v>
      </c>
      <c r="J55" s="17">
        <f t="shared" si="1"/>
        <v>0</v>
      </c>
      <c r="K55" s="17">
        <f t="shared" si="1"/>
        <v>0</v>
      </c>
      <c r="L55" s="17">
        <f t="shared" si="1"/>
        <v>0</v>
      </c>
      <c r="M55" s="17">
        <f t="shared" si="1"/>
        <v>0</v>
      </c>
      <c r="N55" s="17">
        <f t="shared" si="1"/>
        <v>0</v>
      </c>
      <c r="O55" s="138"/>
      <c r="P55" s="24">
        <v>0</v>
      </c>
      <c r="Q55" s="17">
        <v>0</v>
      </c>
      <c r="R55" s="17">
        <v>0</v>
      </c>
      <c r="S55" s="23">
        <v>0</v>
      </c>
      <c r="T55" s="102">
        <v>0</v>
      </c>
      <c r="U55" s="96">
        <v>0</v>
      </c>
      <c r="V55" s="29">
        <v>0</v>
      </c>
    </row>
    <row r="56" spans="2:22" ht="13.5">
      <c r="B56" s="15">
        <v>5</v>
      </c>
      <c r="C56" s="16" t="s">
        <v>32</v>
      </c>
      <c r="D56" s="17">
        <v>1</v>
      </c>
      <c r="E56" s="17">
        <f>D20</f>
        <v>0</v>
      </c>
      <c r="F56" s="17">
        <f aca="true" t="shared" si="2" ref="F56:N56">E20</f>
        <v>0</v>
      </c>
      <c r="G56" s="17">
        <f t="shared" si="2"/>
        <v>0</v>
      </c>
      <c r="H56" s="17">
        <f t="shared" si="2"/>
        <v>0</v>
      </c>
      <c r="I56" s="17">
        <f t="shared" si="2"/>
        <v>1</v>
      </c>
      <c r="J56" s="17">
        <f t="shared" si="2"/>
        <v>0</v>
      </c>
      <c r="K56" s="17">
        <f t="shared" si="2"/>
        <v>0</v>
      </c>
      <c r="L56" s="17">
        <f t="shared" si="2"/>
        <v>1</v>
      </c>
      <c r="M56" s="17">
        <f t="shared" si="2"/>
        <v>0</v>
      </c>
      <c r="N56" s="17">
        <f t="shared" si="2"/>
        <v>0</v>
      </c>
      <c r="O56" s="138"/>
      <c r="P56" s="24">
        <v>0</v>
      </c>
      <c r="Q56" s="17">
        <v>0</v>
      </c>
      <c r="R56" s="17">
        <v>0</v>
      </c>
      <c r="S56" s="23">
        <v>0</v>
      </c>
      <c r="T56" s="102">
        <v>0</v>
      </c>
      <c r="U56" s="96">
        <v>0</v>
      </c>
      <c r="V56" s="29">
        <v>0</v>
      </c>
    </row>
    <row r="57" spans="2:22" ht="13.5">
      <c r="B57" s="15">
        <v>6</v>
      </c>
      <c r="C57" s="16" t="s">
        <v>77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38"/>
      <c r="P57" s="24">
        <v>0</v>
      </c>
      <c r="Q57" s="17">
        <v>0</v>
      </c>
      <c r="R57" s="17">
        <v>0</v>
      </c>
      <c r="S57" s="23">
        <v>0</v>
      </c>
      <c r="T57" s="102">
        <v>0</v>
      </c>
      <c r="U57" s="96">
        <v>0</v>
      </c>
      <c r="V57" s="29">
        <v>0</v>
      </c>
    </row>
    <row r="58" spans="2:22" ht="13.5">
      <c r="B58" s="15">
        <v>7</v>
      </c>
      <c r="C58" s="16" t="s">
        <v>19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38"/>
      <c r="P58" s="24">
        <v>0</v>
      </c>
      <c r="Q58" s="17">
        <v>0</v>
      </c>
      <c r="R58" s="17">
        <v>0</v>
      </c>
      <c r="S58" s="23">
        <v>0</v>
      </c>
      <c r="T58" s="102">
        <v>0</v>
      </c>
      <c r="U58" s="96">
        <v>0</v>
      </c>
      <c r="V58" s="29">
        <v>0</v>
      </c>
    </row>
    <row r="59" spans="2:22" ht="13.5">
      <c r="B59" s="15">
        <v>8</v>
      </c>
      <c r="C59" s="16" t="s">
        <v>34</v>
      </c>
      <c r="D59" s="17">
        <v>2</v>
      </c>
      <c r="E59" s="17">
        <f>D15+D40</f>
        <v>7</v>
      </c>
      <c r="F59" s="17">
        <f aca="true" t="shared" si="3" ref="F59:N59">E15+E40</f>
        <v>5</v>
      </c>
      <c r="G59" s="17">
        <f t="shared" si="3"/>
        <v>1</v>
      </c>
      <c r="H59" s="17">
        <f t="shared" si="3"/>
        <v>0</v>
      </c>
      <c r="I59" s="17">
        <f t="shared" si="3"/>
        <v>1</v>
      </c>
      <c r="J59" s="17">
        <f t="shared" si="3"/>
        <v>2</v>
      </c>
      <c r="K59" s="17">
        <f t="shared" si="3"/>
        <v>1</v>
      </c>
      <c r="L59" s="17">
        <f t="shared" si="3"/>
        <v>2</v>
      </c>
      <c r="M59" s="17">
        <f t="shared" si="3"/>
        <v>0</v>
      </c>
      <c r="N59" s="17">
        <f t="shared" si="3"/>
        <v>0</v>
      </c>
      <c r="O59" s="138"/>
      <c r="P59" s="24">
        <f aca="true" t="shared" si="4" ref="P59:P69">G59/F59</f>
        <v>0.2</v>
      </c>
      <c r="Q59" s="17">
        <v>0</v>
      </c>
      <c r="R59" s="17">
        <v>0</v>
      </c>
      <c r="S59" s="23">
        <v>0</v>
      </c>
      <c r="T59" s="102">
        <v>3</v>
      </c>
      <c r="U59" s="96">
        <v>0</v>
      </c>
      <c r="V59" s="29">
        <f>U59/T59</f>
        <v>0</v>
      </c>
    </row>
    <row r="60" spans="2:22" ht="13.5">
      <c r="B60" s="15">
        <v>9</v>
      </c>
      <c r="C60" s="16" t="s">
        <v>29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38"/>
      <c r="P60" s="24">
        <v>0</v>
      </c>
      <c r="Q60" s="17">
        <v>0</v>
      </c>
      <c r="R60" s="17">
        <v>0</v>
      </c>
      <c r="S60" s="23">
        <v>0</v>
      </c>
      <c r="T60" s="102">
        <v>0</v>
      </c>
      <c r="U60" s="96">
        <v>0</v>
      </c>
      <c r="V60" s="29">
        <v>0</v>
      </c>
    </row>
    <row r="61" spans="2:22" ht="13.5">
      <c r="B61" s="15">
        <v>10</v>
      </c>
      <c r="C61" s="75" t="s">
        <v>20</v>
      </c>
      <c r="D61" s="17">
        <v>2</v>
      </c>
      <c r="E61" s="17">
        <f>D13+D38</f>
        <v>7</v>
      </c>
      <c r="F61" s="17">
        <f aca="true" t="shared" si="5" ref="F61:N61">E13+E38</f>
        <v>6</v>
      </c>
      <c r="G61" s="17">
        <f t="shared" si="5"/>
        <v>1</v>
      </c>
      <c r="H61" s="17">
        <f t="shared" si="5"/>
        <v>1</v>
      </c>
      <c r="I61" s="17">
        <f t="shared" si="5"/>
        <v>1</v>
      </c>
      <c r="J61" s="17">
        <f t="shared" si="5"/>
        <v>1</v>
      </c>
      <c r="K61" s="17">
        <f t="shared" si="5"/>
        <v>2</v>
      </c>
      <c r="L61" s="17">
        <f t="shared" si="5"/>
        <v>1</v>
      </c>
      <c r="M61" s="17">
        <f t="shared" si="5"/>
        <v>1</v>
      </c>
      <c r="N61" s="17">
        <f t="shared" si="5"/>
        <v>0</v>
      </c>
      <c r="O61" s="138"/>
      <c r="P61" s="24">
        <f t="shared" si="4"/>
        <v>0.16666666666666666</v>
      </c>
      <c r="Q61" s="17">
        <v>0</v>
      </c>
      <c r="R61" s="17">
        <v>0</v>
      </c>
      <c r="S61" s="23">
        <v>0</v>
      </c>
      <c r="T61" s="102">
        <v>3</v>
      </c>
      <c r="U61" s="96">
        <v>0</v>
      </c>
      <c r="V61" s="29">
        <f aca="true" t="shared" si="6" ref="V61:V69">U61/T61</f>
        <v>0</v>
      </c>
    </row>
    <row r="62" spans="2:22" ht="13.5">
      <c r="B62" s="15">
        <v>12</v>
      </c>
      <c r="C62" s="16" t="s">
        <v>22</v>
      </c>
      <c r="D62" s="17">
        <v>2</v>
      </c>
      <c r="E62" s="17">
        <f>D21+D44</f>
        <v>6</v>
      </c>
      <c r="F62" s="17">
        <f aca="true" t="shared" si="7" ref="F62:N62">E21+E44</f>
        <v>4</v>
      </c>
      <c r="G62" s="17">
        <f t="shared" si="7"/>
        <v>1</v>
      </c>
      <c r="H62" s="17">
        <f t="shared" si="7"/>
        <v>0</v>
      </c>
      <c r="I62" s="17">
        <f t="shared" si="7"/>
        <v>2</v>
      </c>
      <c r="J62" s="17">
        <f t="shared" si="7"/>
        <v>2</v>
      </c>
      <c r="K62" s="17">
        <f t="shared" si="7"/>
        <v>0</v>
      </c>
      <c r="L62" s="17">
        <f t="shared" si="7"/>
        <v>1</v>
      </c>
      <c r="M62" s="17">
        <f t="shared" si="7"/>
        <v>1</v>
      </c>
      <c r="N62" s="17">
        <f t="shared" si="7"/>
        <v>0</v>
      </c>
      <c r="O62" s="138"/>
      <c r="P62" s="24">
        <f t="shared" si="4"/>
        <v>0.25</v>
      </c>
      <c r="Q62" s="17">
        <v>0</v>
      </c>
      <c r="R62" s="17">
        <v>0</v>
      </c>
      <c r="S62" s="23">
        <v>0</v>
      </c>
      <c r="T62" s="102">
        <v>2</v>
      </c>
      <c r="U62" s="96">
        <v>1</v>
      </c>
      <c r="V62" s="29">
        <f t="shared" si="6"/>
        <v>0.5</v>
      </c>
    </row>
    <row r="63" spans="2:22" ht="13.5">
      <c r="B63" s="15">
        <v>13</v>
      </c>
      <c r="C63" s="16" t="s">
        <v>23</v>
      </c>
      <c r="D63" s="17">
        <v>2</v>
      </c>
      <c r="E63" s="17">
        <f>D12+D36</f>
        <v>8</v>
      </c>
      <c r="F63" s="17">
        <f aca="true" t="shared" si="8" ref="F63:N63">E12+E36</f>
        <v>7</v>
      </c>
      <c r="G63" s="17">
        <f t="shared" si="8"/>
        <v>3</v>
      </c>
      <c r="H63" s="17">
        <f t="shared" si="8"/>
        <v>1</v>
      </c>
      <c r="I63" s="17">
        <f t="shared" si="8"/>
        <v>2</v>
      </c>
      <c r="J63" s="17">
        <f t="shared" si="8"/>
        <v>1</v>
      </c>
      <c r="K63" s="17">
        <f t="shared" si="8"/>
        <v>0</v>
      </c>
      <c r="L63" s="17">
        <f t="shared" si="8"/>
        <v>2</v>
      </c>
      <c r="M63" s="17">
        <f t="shared" si="8"/>
        <v>1</v>
      </c>
      <c r="N63" s="17">
        <f t="shared" si="8"/>
        <v>0</v>
      </c>
      <c r="O63" s="138"/>
      <c r="P63" s="24">
        <f t="shared" si="4"/>
        <v>0.42857142857142855</v>
      </c>
      <c r="Q63" s="17">
        <v>0</v>
      </c>
      <c r="R63" s="17">
        <v>0</v>
      </c>
      <c r="S63" s="23">
        <v>0</v>
      </c>
      <c r="T63" s="102">
        <v>4</v>
      </c>
      <c r="U63" s="96">
        <v>3</v>
      </c>
      <c r="V63" s="29">
        <f t="shared" si="6"/>
        <v>0.75</v>
      </c>
    </row>
    <row r="64" spans="2:22" ht="13.5">
      <c r="B64" s="15">
        <v>14</v>
      </c>
      <c r="C64" s="16" t="s">
        <v>24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38"/>
      <c r="P64" s="24">
        <v>0</v>
      </c>
      <c r="Q64" s="17">
        <v>0</v>
      </c>
      <c r="R64" s="17">
        <v>0</v>
      </c>
      <c r="S64" s="23">
        <v>0</v>
      </c>
      <c r="T64" s="102">
        <v>0</v>
      </c>
      <c r="U64" s="96">
        <v>0</v>
      </c>
      <c r="V64" s="29">
        <v>0</v>
      </c>
    </row>
    <row r="65" spans="2:22" ht="13.5">
      <c r="B65" s="15">
        <v>15</v>
      </c>
      <c r="C65" s="16" t="s">
        <v>25</v>
      </c>
      <c r="D65" s="17">
        <v>2</v>
      </c>
      <c r="E65" s="17">
        <f>D11+D37</f>
        <v>8</v>
      </c>
      <c r="F65" s="17">
        <f aca="true" t="shared" si="9" ref="F65:N65">E11+E37</f>
        <v>6</v>
      </c>
      <c r="G65" s="17">
        <f t="shared" si="9"/>
        <v>2</v>
      </c>
      <c r="H65" s="17">
        <f t="shared" si="9"/>
        <v>1</v>
      </c>
      <c r="I65" s="17">
        <f t="shared" si="9"/>
        <v>1</v>
      </c>
      <c r="J65" s="17">
        <f t="shared" si="9"/>
        <v>2</v>
      </c>
      <c r="K65" s="17">
        <f t="shared" si="9"/>
        <v>0</v>
      </c>
      <c r="L65" s="17">
        <f t="shared" si="9"/>
        <v>2</v>
      </c>
      <c r="M65" s="17">
        <f t="shared" si="9"/>
        <v>0</v>
      </c>
      <c r="N65" s="17">
        <f t="shared" si="9"/>
        <v>0</v>
      </c>
      <c r="O65" s="138"/>
      <c r="P65" s="24">
        <f t="shared" si="4"/>
        <v>0.3333333333333333</v>
      </c>
      <c r="Q65" s="17">
        <v>0</v>
      </c>
      <c r="R65" s="17">
        <v>0</v>
      </c>
      <c r="S65" s="23">
        <v>0</v>
      </c>
      <c r="T65" s="102">
        <v>3</v>
      </c>
      <c r="U65" s="96">
        <v>1</v>
      </c>
      <c r="V65" s="29">
        <f t="shared" si="6"/>
        <v>0.3333333333333333</v>
      </c>
    </row>
    <row r="66" spans="2:22" ht="13.5">
      <c r="B66" s="15">
        <v>16</v>
      </c>
      <c r="C66" s="16" t="s">
        <v>26</v>
      </c>
      <c r="D66" s="17">
        <v>2</v>
      </c>
      <c r="E66" s="17">
        <f>D14+D39</f>
        <v>7</v>
      </c>
      <c r="F66" s="17">
        <f aca="true" t="shared" si="10" ref="F66:N66">E14+E39</f>
        <v>6</v>
      </c>
      <c r="G66" s="17">
        <f t="shared" si="10"/>
        <v>3</v>
      </c>
      <c r="H66" s="17">
        <f t="shared" si="10"/>
        <v>3</v>
      </c>
      <c r="I66" s="17">
        <f t="shared" si="10"/>
        <v>4</v>
      </c>
      <c r="J66" s="17">
        <f t="shared" si="10"/>
        <v>1</v>
      </c>
      <c r="K66" s="17">
        <f t="shared" si="10"/>
        <v>1</v>
      </c>
      <c r="L66" s="17">
        <f t="shared" si="10"/>
        <v>2</v>
      </c>
      <c r="M66" s="17">
        <f t="shared" si="10"/>
        <v>0</v>
      </c>
      <c r="N66" s="17">
        <f t="shared" si="10"/>
        <v>0</v>
      </c>
      <c r="O66" s="138"/>
      <c r="P66" s="24">
        <f t="shared" si="4"/>
        <v>0.5</v>
      </c>
      <c r="Q66" s="17">
        <v>0</v>
      </c>
      <c r="R66" s="17">
        <v>1</v>
      </c>
      <c r="S66" s="23">
        <v>0</v>
      </c>
      <c r="T66" s="102">
        <v>3</v>
      </c>
      <c r="U66" s="96">
        <v>2</v>
      </c>
      <c r="V66" s="29">
        <f t="shared" si="6"/>
        <v>0.6666666666666666</v>
      </c>
    </row>
    <row r="67" spans="2:22" ht="13.5">
      <c r="B67" s="15">
        <v>17</v>
      </c>
      <c r="C67" s="16" t="s">
        <v>27</v>
      </c>
      <c r="D67" s="17">
        <v>2</v>
      </c>
      <c r="E67" s="17">
        <f>D18+D42</f>
        <v>7</v>
      </c>
      <c r="F67" s="17">
        <f aca="true" t="shared" si="11" ref="F67:N67">E18+E42</f>
        <v>7</v>
      </c>
      <c r="G67" s="17">
        <f t="shared" si="11"/>
        <v>0</v>
      </c>
      <c r="H67" s="17">
        <f t="shared" si="11"/>
        <v>0</v>
      </c>
      <c r="I67" s="17">
        <f t="shared" si="11"/>
        <v>0</v>
      </c>
      <c r="J67" s="17">
        <f t="shared" si="11"/>
        <v>0</v>
      </c>
      <c r="K67" s="17">
        <f t="shared" si="11"/>
        <v>1</v>
      </c>
      <c r="L67" s="17">
        <f t="shared" si="11"/>
        <v>0</v>
      </c>
      <c r="M67" s="17">
        <f t="shared" si="11"/>
        <v>0</v>
      </c>
      <c r="N67" s="17">
        <f t="shared" si="11"/>
        <v>0</v>
      </c>
      <c r="O67" s="138"/>
      <c r="P67" s="24">
        <f t="shared" si="4"/>
        <v>0</v>
      </c>
      <c r="Q67" s="17">
        <v>0</v>
      </c>
      <c r="R67" s="17">
        <v>0</v>
      </c>
      <c r="S67" s="23">
        <v>0</v>
      </c>
      <c r="T67" s="102">
        <v>2</v>
      </c>
      <c r="U67" s="96">
        <v>0</v>
      </c>
      <c r="V67" s="29">
        <f t="shared" si="6"/>
        <v>0</v>
      </c>
    </row>
    <row r="68" spans="2:22" ht="13.5">
      <c r="B68" s="15">
        <v>18</v>
      </c>
      <c r="C68" s="16" t="s">
        <v>225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38"/>
      <c r="P68" s="24">
        <v>0</v>
      </c>
      <c r="Q68" s="17">
        <v>0</v>
      </c>
      <c r="R68" s="17">
        <v>0</v>
      </c>
      <c r="S68" s="23">
        <v>0</v>
      </c>
      <c r="T68" s="102">
        <v>0</v>
      </c>
      <c r="U68" s="96">
        <v>0</v>
      </c>
      <c r="V68" s="29">
        <v>0</v>
      </c>
    </row>
    <row r="69" spans="2:22" ht="13.5">
      <c r="B69" s="15">
        <v>19</v>
      </c>
      <c r="C69" s="16" t="s">
        <v>28</v>
      </c>
      <c r="D69" s="17">
        <v>2</v>
      </c>
      <c r="E69" s="17">
        <f>D16+D41</f>
        <v>7</v>
      </c>
      <c r="F69" s="17">
        <f aca="true" t="shared" si="12" ref="F69:N69">E16+E41</f>
        <v>7</v>
      </c>
      <c r="G69" s="17">
        <f t="shared" si="12"/>
        <v>1</v>
      </c>
      <c r="H69" s="17">
        <f t="shared" si="12"/>
        <v>4</v>
      </c>
      <c r="I69" s="17">
        <f t="shared" si="12"/>
        <v>1</v>
      </c>
      <c r="J69" s="17">
        <f t="shared" si="12"/>
        <v>0</v>
      </c>
      <c r="K69" s="17">
        <f t="shared" si="12"/>
        <v>0</v>
      </c>
      <c r="L69" s="17">
        <f t="shared" si="12"/>
        <v>0</v>
      </c>
      <c r="M69" s="17">
        <f t="shared" si="12"/>
        <v>0</v>
      </c>
      <c r="N69" s="17">
        <f t="shared" si="12"/>
        <v>0</v>
      </c>
      <c r="O69" s="138"/>
      <c r="P69" s="24">
        <f t="shared" si="4"/>
        <v>0.14285714285714285</v>
      </c>
      <c r="Q69" s="17">
        <v>0</v>
      </c>
      <c r="R69" s="17">
        <v>0</v>
      </c>
      <c r="S69" s="23">
        <v>1</v>
      </c>
      <c r="T69" s="102">
        <v>3</v>
      </c>
      <c r="U69" s="96">
        <v>1</v>
      </c>
      <c r="V69" s="29">
        <f t="shared" si="6"/>
        <v>0.3333333333333333</v>
      </c>
    </row>
    <row r="70" spans="2:22" ht="14.25" thickBot="1">
      <c r="B70" s="59">
        <v>20</v>
      </c>
      <c r="C70" s="57" t="s">
        <v>30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140"/>
      <c r="P70" s="26">
        <v>0</v>
      </c>
      <c r="Q70" s="20">
        <v>0</v>
      </c>
      <c r="R70" s="20">
        <v>0</v>
      </c>
      <c r="S70" s="25">
        <v>0</v>
      </c>
      <c r="T70" s="114">
        <v>0</v>
      </c>
      <c r="U70" s="108">
        <v>0</v>
      </c>
      <c r="V70" s="61">
        <v>0</v>
      </c>
    </row>
    <row r="72" ht="14.25" thickBot="1">
      <c r="B72" t="s">
        <v>51</v>
      </c>
    </row>
    <row r="73" spans="2:19" ht="13.5">
      <c r="B73" s="56" t="s">
        <v>14</v>
      </c>
      <c r="C73" s="13" t="s">
        <v>35</v>
      </c>
      <c r="D73" s="13" t="s">
        <v>55</v>
      </c>
      <c r="E73" s="13" t="s">
        <v>48</v>
      </c>
      <c r="F73" s="13" t="s">
        <v>49</v>
      </c>
      <c r="G73" s="13" t="s">
        <v>5</v>
      </c>
      <c r="H73" s="13" t="s">
        <v>7</v>
      </c>
      <c r="I73" s="13" t="s">
        <v>9</v>
      </c>
      <c r="J73" s="13" t="s">
        <v>13</v>
      </c>
      <c r="K73" s="13" t="s">
        <v>46</v>
      </c>
      <c r="L73" s="13" t="s">
        <v>47</v>
      </c>
      <c r="M73" s="13" t="s">
        <v>52</v>
      </c>
      <c r="N73" s="137"/>
      <c r="O73" s="142"/>
      <c r="P73" s="13" t="s">
        <v>50</v>
      </c>
      <c r="Q73" s="13" t="s">
        <v>53</v>
      </c>
      <c r="R73" s="13" t="s">
        <v>54</v>
      </c>
      <c r="S73" s="14" t="s">
        <v>56</v>
      </c>
    </row>
    <row r="74" spans="2:19" ht="14.25" thickBot="1">
      <c r="B74" s="79">
        <v>16</v>
      </c>
      <c r="C74" s="57" t="s">
        <v>26</v>
      </c>
      <c r="D74" s="39">
        <v>2</v>
      </c>
      <c r="E74" s="39">
        <f aca="true" t="shared" si="13" ref="E74:M74">D24+D47</f>
        <v>14</v>
      </c>
      <c r="F74" s="39">
        <f t="shared" si="13"/>
        <v>176</v>
      </c>
      <c r="G74" s="39">
        <f t="shared" si="13"/>
        <v>51</v>
      </c>
      <c r="H74" s="39">
        <f t="shared" si="13"/>
        <v>5</v>
      </c>
      <c r="I74" s="39">
        <f t="shared" si="13"/>
        <v>5</v>
      </c>
      <c r="J74" s="39">
        <f t="shared" si="13"/>
        <v>12</v>
      </c>
      <c r="K74" s="39">
        <f t="shared" si="13"/>
        <v>2</v>
      </c>
      <c r="L74" s="39">
        <f t="shared" si="13"/>
        <v>1</v>
      </c>
      <c r="M74" s="39">
        <f t="shared" si="13"/>
        <v>0</v>
      </c>
      <c r="N74" s="146"/>
      <c r="O74" s="147"/>
      <c r="P74" s="41">
        <f>L74/E74*7</f>
        <v>0.5</v>
      </c>
      <c r="Q74" s="39">
        <v>2</v>
      </c>
      <c r="R74" s="39">
        <v>0</v>
      </c>
      <c r="S74" s="42">
        <v>0</v>
      </c>
    </row>
  </sheetData>
  <sheetProtection/>
  <mergeCells count="8">
    <mergeCell ref="T50:V50"/>
    <mergeCell ref="A1:O1"/>
    <mergeCell ref="A49:O49"/>
    <mergeCell ref="A2:A25"/>
    <mergeCell ref="O2:O25"/>
    <mergeCell ref="A26:O26"/>
    <mergeCell ref="A27:A48"/>
    <mergeCell ref="O27:O4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5"/>
  <sheetViews>
    <sheetView zoomScalePageLayoutView="0" workbookViewId="0" topLeftCell="A82">
      <selection activeCell="P117" sqref="P117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customHeight="1" thickBot="1">
      <c r="A2" s="244"/>
      <c r="B2" t="s">
        <v>251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7" t="s">
        <v>0</v>
      </c>
      <c r="J3" s="2"/>
      <c r="K3" s="2"/>
      <c r="L3" s="2"/>
      <c r="O3" s="244"/>
    </row>
    <row r="4" spans="1:15" ht="24.75" customHeight="1">
      <c r="A4" s="244"/>
      <c r="C4" s="73" t="s">
        <v>60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9">
        <v>0</v>
      </c>
      <c r="J4" s="2"/>
      <c r="K4" s="2"/>
      <c r="L4" s="2"/>
      <c r="O4" s="244"/>
    </row>
    <row r="5" spans="1:15" ht="24.75" customHeight="1" thickBot="1">
      <c r="A5" s="244"/>
      <c r="C5" s="72" t="s">
        <v>295</v>
      </c>
      <c r="D5" s="10">
        <v>1</v>
      </c>
      <c r="E5" s="10">
        <v>3</v>
      </c>
      <c r="F5" s="10">
        <v>0</v>
      </c>
      <c r="G5" s="10">
        <v>1</v>
      </c>
      <c r="H5" s="10" t="s">
        <v>296</v>
      </c>
      <c r="I5" s="11">
        <v>5</v>
      </c>
      <c r="J5" s="2"/>
      <c r="K5" s="2"/>
      <c r="L5" s="2"/>
      <c r="O5" s="244"/>
    </row>
    <row r="6" spans="1:15" ht="13.5">
      <c r="A6" s="244"/>
      <c r="O6" s="244"/>
    </row>
    <row r="7" spans="1:15" ht="13.5">
      <c r="A7" s="244"/>
      <c r="C7" t="s">
        <v>3</v>
      </c>
      <c r="D7" t="s">
        <v>280</v>
      </c>
      <c r="O7" s="244"/>
    </row>
    <row r="8" spans="1:15" ht="13.5">
      <c r="A8" s="244"/>
      <c r="O8" s="244"/>
    </row>
    <row r="9" spans="1:15" ht="13.5">
      <c r="A9" s="244"/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11</v>
      </c>
      <c r="I9" s="1" t="s">
        <v>9</v>
      </c>
      <c r="J9" s="1" t="s">
        <v>13</v>
      </c>
      <c r="K9" s="1" t="s">
        <v>10</v>
      </c>
      <c r="L9" s="1" t="s">
        <v>12</v>
      </c>
      <c r="M9" s="1" t="s">
        <v>63</v>
      </c>
      <c r="O9" s="244"/>
    </row>
    <row r="10" spans="1:15" ht="13.5">
      <c r="A10" s="244"/>
      <c r="B10" s="3" t="s">
        <v>286</v>
      </c>
      <c r="C10" s="132" t="s">
        <v>282</v>
      </c>
      <c r="D10" s="66">
        <v>3</v>
      </c>
      <c r="E10" s="66">
        <v>3</v>
      </c>
      <c r="F10" s="66">
        <v>0</v>
      </c>
      <c r="G10" s="66">
        <v>0</v>
      </c>
      <c r="H10" s="66">
        <v>0</v>
      </c>
      <c r="I10" s="66">
        <v>0</v>
      </c>
      <c r="J10" s="66">
        <v>1</v>
      </c>
      <c r="K10" s="66">
        <v>0</v>
      </c>
      <c r="L10" s="66">
        <v>0</v>
      </c>
      <c r="M10" s="66">
        <v>0</v>
      </c>
      <c r="N10" s="1"/>
      <c r="O10" s="244"/>
    </row>
    <row r="11" spans="1:15" ht="13.5">
      <c r="A11" s="244"/>
      <c r="B11" s="3" t="s">
        <v>287</v>
      </c>
      <c r="C11" s="132" t="s">
        <v>207</v>
      </c>
      <c r="D11" s="66">
        <v>2</v>
      </c>
      <c r="E11" s="66">
        <v>2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1</v>
      </c>
      <c r="M11" s="66">
        <v>0</v>
      </c>
      <c r="N11" s="1"/>
      <c r="O11" s="244"/>
    </row>
    <row r="12" spans="1:15" ht="13.5">
      <c r="A12" s="244"/>
      <c r="B12" s="3" t="s">
        <v>288</v>
      </c>
      <c r="C12" s="132" t="s">
        <v>283</v>
      </c>
      <c r="D12" s="66">
        <v>2</v>
      </c>
      <c r="E12" s="66">
        <v>2</v>
      </c>
      <c r="F12" s="66">
        <v>1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1"/>
      <c r="O12" s="244"/>
    </row>
    <row r="13" spans="1:15" ht="13.5">
      <c r="A13" s="244"/>
      <c r="B13" s="3" t="s">
        <v>289</v>
      </c>
      <c r="C13" s="132" t="s">
        <v>284</v>
      </c>
      <c r="D13" s="66">
        <v>2</v>
      </c>
      <c r="E13" s="66">
        <v>2</v>
      </c>
      <c r="F13" s="66">
        <v>2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"/>
      <c r="O13" s="244"/>
    </row>
    <row r="14" spans="1:15" ht="13.5">
      <c r="A14" s="244"/>
      <c r="B14" s="3" t="s">
        <v>290</v>
      </c>
      <c r="C14" s="132" t="s">
        <v>87</v>
      </c>
      <c r="D14" s="66">
        <v>2</v>
      </c>
      <c r="E14" s="66">
        <v>2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1"/>
      <c r="O14" s="244"/>
    </row>
    <row r="15" spans="1:15" ht="13.5">
      <c r="A15" s="244"/>
      <c r="B15" s="3" t="s">
        <v>291</v>
      </c>
      <c r="C15" s="132" t="s">
        <v>148</v>
      </c>
      <c r="D15" s="66">
        <v>2</v>
      </c>
      <c r="E15" s="66">
        <v>2</v>
      </c>
      <c r="F15" s="66">
        <v>1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1"/>
      <c r="O15" s="244"/>
    </row>
    <row r="16" spans="1:15" ht="13.5">
      <c r="A16" s="244"/>
      <c r="B16" s="3" t="s">
        <v>292</v>
      </c>
      <c r="C16" s="132" t="s">
        <v>285</v>
      </c>
      <c r="D16" s="66">
        <v>2</v>
      </c>
      <c r="E16" s="66">
        <v>2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O16" s="244"/>
    </row>
    <row r="17" spans="1:15" ht="13.5">
      <c r="A17" s="244"/>
      <c r="B17" s="3" t="s">
        <v>293</v>
      </c>
      <c r="C17" s="132" t="s">
        <v>92</v>
      </c>
      <c r="D17" s="66">
        <v>2</v>
      </c>
      <c r="E17" s="66">
        <v>2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O17" s="244"/>
    </row>
    <row r="18" spans="1:15" ht="13.5">
      <c r="A18" s="244"/>
      <c r="B18" s="3" t="s">
        <v>294</v>
      </c>
      <c r="C18" s="132" t="s">
        <v>137</v>
      </c>
      <c r="D18" s="66">
        <v>1</v>
      </c>
      <c r="E18" s="66">
        <v>1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12"/>
      <c r="O18" s="244"/>
    </row>
    <row r="19" spans="1:15" ht="13.5">
      <c r="A19" s="244"/>
      <c r="B19" s="45" t="s">
        <v>297</v>
      </c>
      <c r="C19" s="4" t="s">
        <v>298</v>
      </c>
      <c r="D19" s="66">
        <v>1</v>
      </c>
      <c r="E19" s="66">
        <v>1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12"/>
      <c r="O19" s="244"/>
    </row>
    <row r="20" spans="1:15" ht="13.5">
      <c r="A20" s="244"/>
      <c r="B20" s="3"/>
      <c r="C20" s="4"/>
      <c r="O20" s="244"/>
    </row>
    <row r="21" spans="1:15" ht="13.5">
      <c r="A21" s="244"/>
      <c r="B21" s="3"/>
      <c r="C21" s="1" t="s">
        <v>45</v>
      </c>
      <c r="D21" s="1" t="s">
        <v>48</v>
      </c>
      <c r="E21" s="1" t="s">
        <v>49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46</v>
      </c>
      <c r="K21" s="1" t="s">
        <v>47</v>
      </c>
      <c r="L21" s="1" t="s">
        <v>52</v>
      </c>
      <c r="O21" s="244"/>
    </row>
    <row r="22" spans="1:15" ht="13.5">
      <c r="A22" s="244"/>
      <c r="B22" s="3"/>
      <c r="C22" s="4" t="s">
        <v>281</v>
      </c>
      <c r="D22" s="66">
        <v>4</v>
      </c>
      <c r="E22" s="66">
        <v>53</v>
      </c>
      <c r="F22" s="66">
        <v>20</v>
      </c>
      <c r="G22" s="66">
        <v>7</v>
      </c>
      <c r="H22" s="66">
        <v>1</v>
      </c>
      <c r="I22" s="66">
        <v>0</v>
      </c>
      <c r="J22" s="66">
        <v>5</v>
      </c>
      <c r="K22" s="66">
        <v>5</v>
      </c>
      <c r="L22" s="66">
        <v>0</v>
      </c>
      <c r="O22" s="244"/>
    </row>
    <row r="23" spans="1:15" ht="13.5">
      <c r="A23" s="244"/>
      <c r="B23" s="3"/>
      <c r="C23" s="4"/>
      <c r="O23" s="244"/>
    </row>
    <row r="24" spans="1:15" ht="9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</row>
    <row r="25" spans="1:15" ht="14.25" customHeight="1" thickBot="1">
      <c r="A25" s="244"/>
      <c r="B25" t="s">
        <v>300</v>
      </c>
      <c r="O25" s="244"/>
    </row>
    <row r="26" spans="1:15" ht="24.75" customHeight="1">
      <c r="A26" s="244"/>
      <c r="C26" s="5"/>
      <c r="D26" s="6">
        <v>1</v>
      </c>
      <c r="E26" s="6">
        <v>2</v>
      </c>
      <c r="F26" s="6">
        <v>3</v>
      </c>
      <c r="G26" s="6">
        <v>4</v>
      </c>
      <c r="H26" s="6">
        <v>5</v>
      </c>
      <c r="I26" s="7" t="s">
        <v>0</v>
      </c>
      <c r="J26" s="2"/>
      <c r="K26" s="2"/>
      <c r="L26" s="2"/>
      <c r="O26" s="244"/>
    </row>
    <row r="27" spans="1:15" ht="24.75" customHeight="1">
      <c r="A27" s="244"/>
      <c r="C27" s="73" t="s">
        <v>60</v>
      </c>
      <c r="D27" s="8">
        <v>3</v>
      </c>
      <c r="E27" s="8">
        <v>1</v>
      </c>
      <c r="F27" s="8">
        <v>0</v>
      </c>
      <c r="G27" s="8">
        <v>2</v>
      </c>
      <c r="H27" s="8"/>
      <c r="I27" s="9">
        <v>6</v>
      </c>
      <c r="J27" s="2"/>
      <c r="K27" s="2"/>
      <c r="L27" s="2"/>
      <c r="O27" s="244"/>
    </row>
    <row r="28" spans="1:15" ht="24.75" customHeight="1" thickBot="1">
      <c r="A28" s="244"/>
      <c r="C28" s="72" t="s">
        <v>301</v>
      </c>
      <c r="D28" s="10">
        <v>2</v>
      </c>
      <c r="E28" s="10">
        <v>0</v>
      </c>
      <c r="F28" s="10">
        <v>0</v>
      </c>
      <c r="G28" s="10">
        <v>2</v>
      </c>
      <c r="H28" s="10"/>
      <c r="I28" s="11">
        <v>4</v>
      </c>
      <c r="J28" s="2"/>
      <c r="K28" s="2"/>
      <c r="L28" s="2"/>
      <c r="O28" s="244"/>
    </row>
    <row r="29" spans="1:15" ht="13.5">
      <c r="A29" s="244"/>
      <c r="O29" s="244"/>
    </row>
    <row r="30" spans="1:15" ht="13.5">
      <c r="A30" s="244"/>
      <c r="C30" t="s">
        <v>3</v>
      </c>
      <c r="D30" t="s">
        <v>280</v>
      </c>
      <c r="O30" s="244"/>
    </row>
    <row r="31" spans="1:15" ht="13.5">
      <c r="A31" s="244"/>
      <c r="C31" t="s">
        <v>2</v>
      </c>
      <c r="D31" t="s">
        <v>299</v>
      </c>
      <c r="O31" s="244"/>
    </row>
    <row r="32" spans="1:15" ht="13.5">
      <c r="A32" s="244"/>
      <c r="O32" s="244"/>
    </row>
    <row r="33" spans="1:15" ht="13.5">
      <c r="A33" s="244"/>
      <c r="C33" s="1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11</v>
      </c>
      <c r="I33" s="1" t="s">
        <v>9</v>
      </c>
      <c r="J33" s="1" t="s">
        <v>13</v>
      </c>
      <c r="K33" s="1" t="s">
        <v>10</v>
      </c>
      <c r="L33" s="1" t="s">
        <v>12</v>
      </c>
      <c r="M33" s="1" t="s">
        <v>63</v>
      </c>
      <c r="O33" s="244"/>
    </row>
    <row r="34" spans="1:15" ht="13.5">
      <c r="A34" s="244"/>
      <c r="B34" s="3" t="s">
        <v>286</v>
      </c>
      <c r="C34" s="132" t="s">
        <v>282</v>
      </c>
      <c r="D34" s="66">
        <v>4</v>
      </c>
      <c r="E34" s="66">
        <v>3</v>
      </c>
      <c r="F34" s="66">
        <v>0</v>
      </c>
      <c r="G34" s="66">
        <v>0</v>
      </c>
      <c r="H34" s="66">
        <v>1</v>
      </c>
      <c r="I34" s="66">
        <v>1</v>
      </c>
      <c r="J34" s="66">
        <v>0</v>
      </c>
      <c r="K34" s="66">
        <v>1</v>
      </c>
      <c r="L34" s="66">
        <v>0</v>
      </c>
      <c r="M34" s="66">
        <v>0</v>
      </c>
      <c r="N34" s="1"/>
      <c r="O34" s="244"/>
    </row>
    <row r="35" spans="1:15" ht="13.5">
      <c r="A35" s="244"/>
      <c r="B35" s="3" t="s">
        <v>291</v>
      </c>
      <c r="C35" s="132" t="s">
        <v>303</v>
      </c>
      <c r="D35" s="66">
        <v>4</v>
      </c>
      <c r="E35" s="66">
        <v>4</v>
      </c>
      <c r="F35" s="66">
        <v>3</v>
      </c>
      <c r="G35" s="66">
        <v>0</v>
      </c>
      <c r="H35" s="66">
        <v>1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O35" s="244"/>
    </row>
    <row r="36" spans="1:15" ht="13.5">
      <c r="A36" s="244"/>
      <c r="B36" s="3" t="s">
        <v>288</v>
      </c>
      <c r="C36" s="132" t="s">
        <v>283</v>
      </c>
      <c r="D36" s="66">
        <v>3</v>
      </c>
      <c r="E36" s="66">
        <v>2</v>
      </c>
      <c r="F36" s="66">
        <v>1</v>
      </c>
      <c r="G36" s="66">
        <v>1</v>
      </c>
      <c r="H36" s="66">
        <v>1</v>
      </c>
      <c r="I36" s="66">
        <v>1</v>
      </c>
      <c r="J36" s="66">
        <v>0</v>
      </c>
      <c r="K36" s="66">
        <v>1</v>
      </c>
      <c r="L36" s="66">
        <v>1</v>
      </c>
      <c r="M36" s="66">
        <v>0</v>
      </c>
      <c r="O36" s="244"/>
    </row>
    <row r="37" spans="1:15" ht="13.5">
      <c r="A37" s="244"/>
      <c r="B37" s="3" t="s">
        <v>289</v>
      </c>
      <c r="C37" s="132" t="s">
        <v>284</v>
      </c>
      <c r="D37" s="66">
        <v>3</v>
      </c>
      <c r="E37" s="66">
        <v>2</v>
      </c>
      <c r="F37" s="66">
        <v>1</v>
      </c>
      <c r="G37" s="66">
        <v>0</v>
      </c>
      <c r="H37" s="66">
        <v>2</v>
      </c>
      <c r="I37" s="66">
        <v>1</v>
      </c>
      <c r="J37" s="66">
        <v>0</v>
      </c>
      <c r="K37" s="66">
        <v>1</v>
      </c>
      <c r="L37" s="66">
        <v>0</v>
      </c>
      <c r="M37" s="66">
        <v>0</v>
      </c>
      <c r="O37" s="244"/>
    </row>
    <row r="38" spans="1:15" ht="13.5">
      <c r="A38" s="244"/>
      <c r="B38" s="3" t="s">
        <v>294</v>
      </c>
      <c r="C38" s="132" t="s">
        <v>304</v>
      </c>
      <c r="D38" s="66">
        <v>3</v>
      </c>
      <c r="E38" s="66">
        <v>3</v>
      </c>
      <c r="F38" s="66">
        <v>2</v>
      </c>
      <c r="G38" s="66">
        <v>1</v>
      </c>
      <c r="H38" s="66">
        <v>1</v>
      </c>
      <c r="I38" s="66">
        <v>0</v>
      </c>
      <c r="J38" s="66">
        <v>0</v>
      </c>
      <c r="K38" s="66">
        <v>1</v>
      </c>
      <c r="L38" s="66">
        <v>0</v>
      </c>
      <c r="M38" s="66">
        <v>0</v>
      </c>
      <c r="N38" s="12"/>
      <c r="O38" s="244"/>
    </row>
    <row r="39" spans="1:15" ht="13.5">
      <c r="A39" s="244"/>
      <c r="B39" s="3" t="s">
        <v>290</v>
      </c>
      <c r="C39" s="132" t="s">
        <v>118</v>
      </c>
      <c r="D39" s="66">
        <v>1</v>
      </c>
      <c r="E39" s="66">
        <v>1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12"/>
      <c r="O39" s="244"/>
    </row>
    <row r="40" spans="1:15" ht="13.5">
      <c r="A40" s="244"/>
      <c r="B40" s="3" t="s">
        <v>290</v>
      </c>
      <c r="C40" s="132" t="s">
        <v>241</v>
      </c>
      <c r="D40" s="66">
        <v>2</v>
      </c>
      <c r="E40" s="66">
        <v>1</v>
      </c>
      <c r="F40" s="66">
        <v>0</v>
      </c>
      <c r="G40" s="66">
        <v>0</v>
      </c>
      <c r="H40" s="66">
        <v>0</v>
      </c>
      <c r="I40" s="66">
        <v>1</v>
      </c>
      <c r="J40" s="66">
        <v>1</v>
      </c>
      <c r="K40" s="66">
        <v>0</v>
      </c>
      <c r="L40" s="66">
        <v>0</v>
      </c>
      <c r="M40" s="66">
        <v>0</v>
      </c>
      <c r="N40" s="12"/>
      <c r="O40" s="244"/>
    </row>
    <row r="41" spans="1:15" ht="13.5">
      <c r="A41" s="244"/>
      <c r="B41" s="3" t="s">
        <v>292</v>
      </c>
      <c r="C41" s="132" t="s">
        <v>285</v>
      </c>
      <c r="D41" s="66">
        <v>3</v>
      </c>
      <c r="E41" s="66">
        <v>3</v>
      </c>
      <c r="F41" s="66">
        <v>1</v>
      </c>
      <c r="G41" s="66">
        <v>1</v>
      </c>
      <c r="H41" s="66">
        <v>0</v>
      </c>
      <c r="I41" s="66">
        <v>0</v>
      </c>
      <c r="J41" s="66">
        <v>1</v>
      </c>
      <c r="K41" s="66">
        <v>0</v>
      </c>
      <c r="L41" s="66">
        <v>0</v>
      </c>
      <c r="M41" s="66">
        <v>0</v>
      </c>
      <c r="N41" s="12"/>
      <c r="O41" s="244"/>
    </row>
    <row r="42" spans="1:15" ht="13.5">
      <c r="A42" s="244"/>
      <c r="B42" s="3" t="s">
        <v>293</v>
      </c>
      <c r="C42" s="132" t="s">
        <v>92</v>
      </c>
      <c r="D42" s="66">
        <v>3</v>
      </c>
      <c r="E42" s="66">
        <v>3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O42" s="244"/>
    </row>
    <row r="43" spans="1:15" ht="13.5">
      <c r="A43" s="244"/>
      <c r="B43" s="3" t="s">
        <v>287</v>
      </c>
      <c r="C43" s="132" t="s">
        <v>94</v>
      </c>
      <c r="D43" s="66">
        <v>3</v>
      </c>
      <c r="E43" s="66">
        <v>3</v>
      </c>
      <c r="F43" s="66">
        <v>0</v>
      </c>
      <c r="G43" s="66">
        <v>1</v>
      </c>
      <c r="H43" s="66">
        <v>0</v>
      </c>
      <c r="I43" s="66">
        <v>0</v>
      </c>
      <c r="J43" s="66">
        <v>1</v>
      </c>
      <c r="K43" s="66">
        <v>1</v>
      </c>
      <c r="L43" s="66">
        <v>1</v>
      </c>
      <c r="M43" s="66">
        <v>0</v>
      </c>
      <c r="O43" s="244"/>
    </row>
    <row r="44" spans="1:15" ht="13.5">
      <c r="A44" s="244"/>
      <c r="B44" s="3"/>
      <c r="C44" s="4"/>
      <c r="O44" s="244"/>
    </row>
    <row r="45" spans="1:15" ht="13.5">
      <c r="A45" s="244"/>
      <c r="B45" s="3"/>
      <c r="C45" s="1" t="s">
        <v>45</v>
      </c>
      <c r="D45" s="1" t="s">
        <v>48</v>
      </c>
      <c r="E45" s="1" t="s">
        <v>49</v>
      </c>
      <c r="F45" s="1" t="s">
        <v>5</v>
      </c>
      <c r="G45" s="1" t="s">
        <v>7</v>
      </c>
      <c r="H45" s="1" t="s">
        <v>9</v>
      </c>
      <c r="I45" s="1" t="s">
        <v>13</v>
      </c>
      <c r="J45" s="1" t="s">
        <v>46</v>
      </c>
      <c r="K45" s="1" t="s">
        <v>47</v>
      </c>
      <c r="L45" s="1" t="s">
        <v>52</v>
      </c>
      <c r="M45" s="1"/>
      <c r="N45" s="1"/>
      <c r="O45" s="244"/>
    </row>
    <row r="46" spans="1:15" ht="13.5">
      <c r="A46" s="244"/>
      <c r="B46" s="3"/>
      <c r="C46" s="4" t="s">
        <v>302</v>
      </c>
      <c r="D46" s="66">
        <v>4</v>
      </c>
      <c r="E46" s="66">
        <v>87</v>
      </c>
      <c r="F46" s="66">
        <v>20</v>
      </c>
      <c r="G46" s="66">
        <v>1</v>
      </c>
      <c r="H46" s="66">
        <v>7</v>
      </c>
      <c r="I46" s="66">
        <v>1</v>
      </c>
      <c r="J46" s="66">
        <v>4</v>
      </c>
      <c r="K46" s="66">
        <v>3</v>
      </c>
      <c r="L46" s="66">
        <v>0</v>
      </c>
      <c r="O46" s="244"/>
    </row>
    <row r="47" spans="1:15" ht="13.5">
      <c r="A47" s="244"/>
      <c r="B47" s="3"/>
      <c r="C47" s="4"/>
      <c r="O47" s="244"/>
    </row>
    <row r="48" spans="1:15" ht="9" customHeight="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</row>
    <row r="49" spans="1:15" ht="14.25" customHeight="1" thickBot="1">
      <c r="A49" s="244"/>
      <c r="B49" t="s">
        <v>305</v>
      </c>
      <c r="O49" s="244"/>
    </row>
    <row r="50" spans="1:15" ht="24.75" customHeight="1">
      <c r="A50" s="244"/>
      <c r="C50" s="5"/>
      <c r="D50" s="6">
        <v>1</v>
      </c>
      <c r="E50" s="6">
        <v>2</v>
      </c>
      <c r="F50" s="6">
        <v>3</v>
      </c>
      <c r="G50" s="6">
        <v>4</v>
      </c>
      <c r="H50" s="6">
        <v>5</v>
      </c>
      <c r="I50" s="6">
        <v>6</v>
      </c>
      <c r="J50" s="158">
        <v>7</v>
      </c>
      <c r="K50" s="158">
        <v>8</v>
      </c>
      <c r="L50" s="7" t="s">
        <v>0</v>
      </c>
      <c r="O50" s="244"/>
    </row>
    <row r="51" spans="1:15" ht="24.75" customHeight="1">
      <c r="A51" s="244"/>
      <c r="C51" s="73" t="s">
        <v>306</v>
      </c>
      <c r="D51" s="8">
        <v>0</v>
      </c>
      <c r="E51" s="8">
        <v>0</v>
      </c>
      <c r="F51" s="8">
        <v>0</v>
      </c>
      <c r="G51" s="8">
        <v>3</v>
      </c>
      <c r="H51" s="8">
        <v>0</v>
      </c>
      <c r="I51" s="8">
        <v>1</v>
      </c>
      <c r="J51" s="159">
        <v>2</v>
      </c>
      <c r="K51" s="159">
        <v>0</v>
      </c>
      <c r="L51" s="9">
        <v>6</v>
      </c>
      <c r="O51" s="244"/>
    </row>
    <row r="52" spans="1:15" ht="24.75" customHeight="1" thickBot="1">
      <c r="A52" s="244"/>
      <c r="C52" s="72" t="s">
        <v>60</v>
      </c>
      <c r="D52" s="10">
        <v>0</v>
      </c>
      <c r="E52" s="10">
        <v>0</v>
      </c>
      <c r="F52" s="10">
        <v>0</v>
      </c>
      <c r="G52" s="10">
        <v>0</v>
      </c>
      <c r="H52" s="10">
        <v>3</v>
      </c>
      <c r="I52" s="10">
        <v>1</v>
      </c>
      <c r="J52" s="160">
        <v>2</v>
      </c>
      <c r="K52" s="160" t="s">
        <v>307</v>
      </c>
      <c r="L52" s="11">
        <v>7</v>
      </c>
      <c r="O52" s="244"/>
    </row>
    <row r="53" spans="1:15" ht="13.5">
      <c r="A53" s="244"/>
      <c r="J53" t="s">
        <v>311</v>
      </c>
      <c r="K53" t="s">
        <v>311</v>
      </c>
      <c r="O53" s="244"/>
    </row>
    <row r="54" spans="1:15" ht="13.5">
      <c r="A54" s="244"/>
      <c r="C54" t="s">
        <v>3</v>
      </c>
      <c r="D54" t="s">
        <v>280</v>
      </c>
      <c r="O54" s="244"/>
    </row>
    <row r="55" spans="1:15" ht="13.5">
      <c r="A55" s="244"/>
      <c r="O55" s="244"/>
    </row>
    <row r="56" spans="1:15" ht="13.5">
      <c r="A56" s="244"/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" t="s">
        <v>11</v>
      </c>
      <c r="I56" s="1" t="s">
        <v>9</v>
      </c>
      <c r="J56" s="1" t="s">
        <v>13</v>
      </c>
      <c r="K56" s="1" t="s">
        <v>10</v>
      </c>
      <c r="L56" s="1" t="s">
        <v>12</v>
      </c>
      <c r="M56" s="1" t="s">
        <v>63</v>
      </c>
      <c r="N56" s="1"/>
      <c r="O56" s="244"/>
    </row>
    <row r="57" spans="1:15" ht="13.5">
      <c r="A57" s="244"/>
      <c r="B57" s="3" t="s">
        <v>96</v>
      </c>
      <c r="C57" s="132" t="s">
        <v>308</v>
      </c>
      <c r="D57" s="66">
        <v>3</v>
      </c>
      <c r="E57" s="66">
        <v>3</v>
      </c>
      <c r="F57" s="66">
        <v>0</v>
      </c>
      <c r="G57" s="66">
        <v>1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O57" s="244"/>
    </row>
    <row r="58" spans="1:15" ht="13.5">
      <c r="A58" s="244"/>
      <c r="B58" s="3" t="s">
        <v>99</v>
      </c>
      <c r="C58" s="132" t="s">
        <v>309</v>
      </c>
      <c r="D58" s="66">
        <v>3</v>
      </c>
      <c r="E58" s="66">
        <v>3</v>
      </c>
      <c r="F58" s="66">
        <v>2</v>
      </c>
      <c r="G58" s="66">
        <v>1</v>
      </c>
      <c r="H58" s="66">
        <v>0</v>
      </c>
      <c r="I58" s="66">
        <v>0</v>
      </c>
      <c r="J58" s="66">
        <v>0</v>
      </c>
      <c r="K58" s="66">
        <v>1</v>
      </c>
      <c r="L58" s="66">
        <v>0</v>
      </c>
      <c r="M58" s="66">
        <v>0</v>
      </c>
      <c r="N58" s="12"/>
      <c r="O58" s="244"/>
    </row>
    <row r="59" spans="1:15" ht="13.5">
      <c r="A59" s="244"/>
      <c r="B59" s="3" t="s">
        <v>97</v>
      </c>
      <c r="C59" s="132" t="s">
        <v>169</v>
      </c>
      <c r="D59" s="66">
        <v>3</v>
      </c>
      <c r="E59" s="66">
        <v>3</v>
      </c>
      <c r="F59" s="66">
        <v>0</v>
      </c>
      <c r="G59" s="66">
        <v>0</v>
      </c>
      <c r="H59" s="66">
        <v>0</v>
      </c>
      <c r="I59" s="66">
        <v>0</v>
      </c>
      <c r="J59" s="66">
        <v>3</v>
      </c>
      <c r="K59" s="66">
        <v>0</v>
      </c>
      <c r="L59" s="66">
        <v>0</v>
      </c>
      <c r="M59" s="66">
        <v>0</v>
      </c>
      <c r="N59" s="12"/>
      <c r="O59" s="244"/>
    </row>
    <row r="60" spans="1:15" ht="13.5">
      <c r="A60" s="244"/>
      <c r="B60" s="3" t="s">
        <v>100</v>
      </c>
      <c r="C60" s="132" t="s">
        <v>170</v>
      </c>
      <c r="D60" s="66">
        <v>3</v>
      </c>
      <c r="E60" s="66">
        <v>3</v>
      </c>
      <c r="F60" s="66">
        <v>0</v>
      </c>
      <c r="G60" s="66">
        <v>0</v>
      </c>
      <c r="H60" s="66">
        <v>0</v>
      </c>
      <c r="I60" s="66">
        <v>0</v>
      </c>
      <c r="J60" s="66">
        <v>2</v>
      </c>
      <c r="K60" s="66">
        <v>0</v>
      </c>
      <c r="L60" s="66">
        <v>1</v>
      </c>
      <c r="M60" s="66">
        <v>0</v>
      </c>
      <c r="N60" s="12"/>
      <c r="O60" s="244"/>
    </row>
    <row r="61" spans="1:15" ht="13.5">
      <c r="A61" s="244"/>
      <c r="B61" s="3" t="s">
        <v>105</v>
      </c>
      <c r="C61" s="132" t="s">
        <v>87</v>
      </c>
      <c r="D61" s="66">
        <v>2</v>
      </c>
      <c r="E61" s="66">
        <v>2</v>
      </c>
      <c r="F61" s="66">
        <v>0</v>
      </c>
      <c r="G61" s="66">
        <v>0</v>
      </c>
      <c r="H61" s="66">
        <v>0</v>
      </c>
      <c r="I61" s="66">
        <v>0</v>
      </c>
      <c r="J61" s="66">
        <v>1</v>
      </c>
      <c r="K61" s="66">
        <v>0</v>
      </c>
      <c r="L61" s="66">
        <v>0</v>
      </c>
      <c r="M61" s="66">
        <v>0</v>
      </c>
      <c r="N61" s="12"/>
      <c r="O61" s="244"/>
    </row>
    <row r="62" spans="1:15" ht="13.5">
      <c r="A62" s="244"/>
      <c r="B62" s="3" t="s">
        <v>105</v>
      </c>
      <c r="C62" s="132" t="s">
        <v>242</v>
      </c>
      <c r="D62" s="66">
        <v>1</v>
      </c>
      <c r="E62" s="66">
        <v>1</v>
      </c>
      <c r="F62" s="66">
        <v>1</v>
      </c>
      <c r="G62" s="66">
        <v>0</v>
      </c>
      <c r="H62" s="66">
        <v>1</v>
      </c>
      <c r="I62" s="66">
        <v>0</v>
      </c>
      <c r="J62" s="66">
        <v>0</v>
      </c>
      <c r="K62" s="66">
        <v>1</v>
      </c>
      <c r="L62" s="66">
        <v>0</v>
      </c>
      <c r="M62" s="66">
        <v>0</v>
      </c>
      <c r="N62" s="12"/>
      <c r="O62" s="244"/>
    </row>
    <row r="63" spans="1:15" ht="13.5">
      <c r="A63" s="244"/>
      <c r="B63" s="3" t="s">
        <v>104</v>
      </c>
      <c r="C63" s="132" t="s">
        <v>172</v>
      </c>
      <c r="D63" s="66">
        <v>3</v>
      </c>
      <c r="E63" s="66">
        <v>2</v>
      </c>
      <c r="F63" s="66">
        <v>0</v>
      </c>
      <c r="G63" s="66">
        <v>0</v>
      </c>
      <c r="H63" s="66">
        <v>0</v>
      </c>
      <c r="I63" s="66">
        <v>1</v>
      </c>
      <c r="J63" s="66">
        <v>0</v>
      </c>
      <c r="K63" s="66">
        <v>0</v>
      </c>
      <c r="L63" s="66">
        <v>0</v>
      </c>
      <c r="M63" s="66">
        <v>0</v>
      </c>
      <c r="N63" s="12"/>
      <c r="O63" s="244"/>
    </row>
    <row r="64" spans="1:15" ht="13.5">
      <c r="A64" s="244"/>
      <c r="B64" s="3" t="s">
        <v>102</v>
      </c>
      <c r="C64" s="132" t="s">
        <v>91</v>
      </c>
      <c r="D64" s="66">
        <v>3</v>
      </c>
      <c r="E64" s="66">
        <v>3</v>
      </c>
      <c r="F64" s="66">
        <v>2</v>
      </c>
      <c r="G64" s="66">
        <v>1</v>
      </c>
      <c r="H64" s="66">
        <v>1</v>
      </c>
      <c r="I64" s="66">
        <v>0</v>
      </c>
      <c r="J64" s="66">
        <v>0</v>
      </c>
      <c r="K64" s="66">
        <v>2</v>
      </c>
      <c r="L64" s="66">
        <v>0</v>
      </c>
      <c r="M64" s="66">
        <v>0</v>
      </c>
      <c r="N64" s="12"/>
      <c r="O64" s="244"/>
    </row>
    <row r="65" spans="1:15" ht="13.5">
      <c r="A65" s="244"/>
      <c r="B65" s="3" t="s">
        <v>113</v>
      </c>
      <c r="C65" s="132" t="s">
        <v>92</v>
      </c>
      <c r="D65" s="66">
        <v>3</v>
      </c>
      <c r="E65" s="66">
        <v>2</v>
      </c>
      <c r="F65" s="66">
        <v>0</v>
      </c>
      <c r="G65" s="66">
        <v>0</v>
      </c>
      <c r="H65" s="66">
        <v>1</v>
      </c>
      <c r="I65" s="66">
        <v>1</v>
      </c>
      <c r="J65" s="66">
        <v>1</v>
      </c>
      <c r="K65" s="66">
        <v>0</v>
      </c>
      <c r="L65" s="66">
        <v>1</v>
      </c>
      <c r="M65" s="66">
        <v>0</v>
      </c>
      <c r="N65" s="12"/>
      <c r="O65" s="244"/>
    </row>
    <row r="66" spans="1:15" ht="13.5">
      <c r="A66" s="244"/>
      <c r="B66" s="3" t="s">
        <v>103</v>
      </c>
      <c r="C66" s="132" t="s">
        <v>310</v>
      </c>
      <c r="D66" s="66">
        <v>2</v>
      </c>
      <c r="E66" s="66">
        <v>2</v>
      </c>
      <c r="F66" s="66">
        <v>0</v>
      </c>
      <c r="G66" s="66">
        <v>0</v>
      </c>
      <c r="H66" s="66">
        <v>1</v>
      </c>
      <c r="I66" s="66">
        <v>0</v>
      </c>
      <c r="J66" s="66">
        <v>1</v>
      </c>
      <c r="K66" s="66">
        <v>0</v>
      </c>
      <c r="L66" s="66">
        <v>0</v>
      </c>
      <c r="M66" s="66">
        <v>0</v>
      </c>
      <c r="O66" s="244"/>
    </row>
    <row r="67" spans="1:15" ht="13.5">
      <c r="A67" s="244"/>
      <c r="B67" s="3"/>
      <c r="C67" s="4"/>
      <c r="O67" s="244"/>
    </row>
    <row r="68" spans="1:15" ht="13.5">
      <c r="A68" s="244"/>
      <c r="B68" s="3"/>
      <c r="C68" s="1" t="s">
        <v>45</v>
      </c>
      <c r="D68" s="1" t="s">
        <v>48</v>
      </c>
      <c r="E68" s="1" t="s">
        <v>49</v>
      </c>
      <c r="F68" s="1" t="s">
        <v>5</v>
      </c>
      <c r="G68" s="1" t="s">
        <v>7</v>
      </c>
      <c r="H68" s="1" t="s">
        <v>9</v>
      </c>
      <c r="I68" s="1" t="s">
        <v>13</v>
      </c>
      <c r="J68" s="1" t="s">
        <v>46</v>
      </c>
      <c r="K68" s="1" t="s">
        <v>47</v>
      </c>
      <c r="L68" s="1" t="s">
        <v>52</v>
      </c>
      <c r="O68" s="244"/>
    </row>
    <row r="69" spans="1:15" ht="13.5">
      <c r="A69" s="244"/>
      <c r="B69" s="3"/>
      <c r="C69" s="4" t="s">
        <v>302</v>
      </c>
      <c r="D69" s="66">
        <v>6</v>
      </c>
      <c r="E69" s="66">
        <v>93</v>
      </c>
      <c r="F69" s="66">
        <v>26</v>
      </c>
      <c r="G69" s="66">
        <v>5</v>
      </c>
      <c r="H69" s="66">
        <v>2</v>
      </c>
      <c r="I69" s="66">
        <v>2</v>
      </c>
      <c r="J69" s="66">
        <v>4</v>
      </c>
      <c r="K69" s="66">
        <v>3</v>
      </c>
      <c r="L69" s="66">
        <v>0</v>
      </c>
      <c r="O69" s="244"/>
    </row>
    <row r="70" spans="1:15" ht="13.5">
      <c r="A70" s="244"/>
      <c r="B70" s="3"/>
      <c r="C70" s="4"/>
      <c r="O70" s="244"/>
    </row>
    <row r="71" spans="1:15" ht="9" customHeight="1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</row>
    <row r="72" spans="1:15" ht="14.25" thickBot="1">
      <c r="A72" s="67"/>
      <c r="B72" t="s">
        <v>312</v>
      </c>
      <c r="N72" s="1"/>
      <c r="O72" s="67"/>
    </row>
    <row r="73" spans="1:15" ht="24.75" customHeight="1">
      <c r="A73" s="67"/>
      <c r="C73" s="5"/>
      <c r="D73" s="6">
        <v>1</v>
      </c>
      <c r="E73" s="6">
        <v>2</v>
      </c>
      <c r="F73" s="6">
        <v>3</v>
      </c>
      <c r="G73" s="6">
        <v>4</v>
      </c>
      <c r="H73" s="6">
        <v>5</v>
      </c>
      <c r="I73" s="6">
        <v>6</v>
      </c>
      <c r="J73" s="6">
        <v>7</v>
      </c>
      <c r="K73" s="7" t="s">
        <v>0</v>
      </c>
      <c r="L73" s="2"/>
      <c r="N73" s="1"/>
      <c r="O73" s="67"/>
    </row>
    <row r="74" spans="1:15" ht="24.75" customHeight="1">
      <c r="A74" s="67"/>
      <c r="C74" s="54" t="s">
        <v>60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/>
      <c r="K74" s="9">
        <v>1</v>
      </c>
      <c r="L74" s="2"/>
      <c r="N74" s="1"/>
      <c r="O74" s="67"/>
    </row>
    <row r="75" spans="1:15" ht="24.75" customHeight="1" thickBot="1">
      <c r="A75" s="67"/>
      <c r="C75" s="55" t="s">
        <v>313</v>
      </c>
      <c r="D75" s="10">
        <v>0</v>
      </c>
      <c r="E75" s="10">
        <v>1</v>
      </c>
      <c r="F75" s="10">
        <v>4</v>
      </c>
      <c r="G75" s="10">
        <v>0</v>
      </c>
      <c r="H75" s="10">
        <v>2</v>
      </c>
      <c r="I75" s="10" t="s">
        <v>226</v>
      </c>
      <c r="J75" s="10"/>
      <c r="K75" s="11">
        <v>7</v>
      </c>
      <c r="L75" s="2"/>
      <c r="N75" s="1"/>
      <c r="O75" s="67"/>
    </row>
    <row r="76" spans="1:15" ht="13.5">
      <c r="A76" s="67"/>
      <c r="B76" s="3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67"/>
    </row>
    <row r="77" spans="1:15" ht="13.5">
      <c r="A77" s="67"/>
      <c r="C77" t="s">
        <v>3</v>
      </c>
      <c r="D77" t="s">
        <v>280</v>
      </c>
      <c r="O77" s="67"/>
    </row>
    <row r="78" spans="1:15" ht="13.5">
      <c r="A78" s="67"/>
      <c r="O78" s="67"/>
    </row>
    <row r="79" spans="1:15" ht="13.5">
      <c r="A79" s="67"/>
      <c r="C79" s="1" t="s">
        <v>4</v>
      </c>
      <c r="D79" s="1" t="s">
        <v>5</v>
      </c>
      <c r="E79" s="1" t="s">
        <v>6</v>
      </c>
      <c r="F79" s="1" t="s">
        <v>7</v>
      </c>
      <c r="G79" s="1" t="s">
        <v>8</v>
      </c>
      <c r="H79" s="1" t="s">
        <v>11</v>
      </c>
      <c r="I79" s="1" t="s">
        <v>9</v>
      </c>
      <c r="J79" s="1" t="s">
        <v>13</v>
      </c>
      <c r="K79" s="1" t="s">
        <v>10</v>
      </c>
      <c r="L79" s="1" t="s">
        <v>12</v>
      </c>
      <c r="M79" s="1" t="s">
        <v>63</v>
      </c>
      <c r="N79" s="1"/>
      <c r="O79" s="67"/>
    </row>
    <row r="80" spans="1:15" ht="13.5">
      <c r="A80" s="67"/>
      <c r="B80" s="3" t="s">
        <v>317</v>
      </c>
      <c r="C80" s="132" t="s">
        <v>308</v>
      </c>
      <c r="D80" s="66">
        <v>3</v>
      </c>
      <c r="E80" s="66">
        <v>3</v>
      </c>
      <c r="F80" s="66">
        <v>1</v>
      </c>
      <c r="G80" s="66">
        <v>0</v>
      </c>
      <c r="H80" s="66">
        <v>1</v>
      </c>
      <c r="I80" s="66">
        <v>0</v>
      </c>
      <c r="J80" s="66">
        <v>0</v>
      </c>
      <c r="K80" s="66">
        <v>2</v>
      </c>
      <c r="L80" s="66">
        <v>1</v>
      </c>
      <c r="M80" s="66">
        <v>0</v>
      </c>
      <c r="O80" s="67"/>
    </row>
    <row r="81" spans="1:15" ht="13.5">
      <c r="A81" s="67"/>
      <c r="B81" s="3" t="s">
        <v>99</v>
      </c>
      <c r="C81" s="132" t="s">
        <v>309</v>
      </c>
      <c r="D81" s="66">
        <v>3</v>
      </c>
      <c r="E81" s="66">
        <v>3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2</v>
      </c>
      <c r="M81" s="66">
        <v>0</v>
      </c>
      <c r="N81" s="12"/>
      <c r="O81" s="67"/>
    </row>
    <row r="82" spans="1:15" ht="13.5">
      <c r="A82" s="67"/>
      <c r="B82" s="3" t="s">
        <v>318</v>
      </c>
      <c r="C82" s="132" t="s">
        <v>169</v>
      </c>
      <c r="D82" s="66">
        <v>3</v>
      </c>
      <c r="E82" s="66">
        <v>3</v>
      </c>
      <c r="F82" s="66">
        <v>1</v>
      </c>
      <c r="G82" s="66">
        <v>0</v>
      </c>
      <c r="H82" s="66">
        <v>0</v>
      </c>
      <c r="I82" s="66">
        <v>0</v>
      </c>
      <c r="J82" s="66">
        <v>1</v>
      </c>
      <c r="K82" s="66">
        <v>1</v>
      </c>
      <c r="L82" s="66">
        <v>0</v>
      </c>
      <c r="M82" s="66">
        <v>0</v>
      </c>
      <c r="N82" s="12"/>
      <c r="O82" s="67"/>
    </row>
    <row r="83" spans="1:15" ht="13.5">
      <c r="A83" s="67"/>
      <c r="B83" s="3" t="s">
        <v>100</v>
      </c>
      <c r="C83" s="132" t="s">
        <v>170</v>
      </c>
      <c r="D83" s="66">
        <v>3</v>
      </c>
      <c r="E83" s="66">
        <v>2</v>
      </c>
      <c r="F83" s="66">
        <v>0</v>
      </c>
      <c r="G83" s="66">
        <v>1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1</v>
      </c>
      <c r="N83" s="12"/>
      <c r="O83" s="67"/>
    </row>
    <row r="84" spans="1:15" ht="13.5">
      <c r="A84" s="67"/>
      <c r="B84" s="3" t="s">
        <v>105</v>
      </c>
      <c r="C84" s="132" t="s">
        <v>87</v>
      </c>
      <c r="D84" s="66">
        <v>3</v>
      </c>
      <c r="E84" s="66">
        <v>3</v>
      </c>
      <c r="F84" s="66">
        <v>0</v>
      </c>
      <c r="G84" s="66">
        <v>0</v>
      </c>
      <c r="H84" s="66">
        <v>0</v>
      </c>
      <c r="I84" s="66">
        <v>0</v>
      </c>
      <c r="J84" s="66">
        <v>1</v>
      </c>
      <c r="K84" s="66">
        <v>0</v>
      </c>
      <c r="L84" s="66">
        <v>0</v>
      </c>
      <c r="M84" s="66">
        <v>0</v>
      </c>
      <c r="N84" s="12"/>
      <c r="O84" s="67"/>
    </row>
    <row r="85" spans="1:15" ht="13.5">
      <c r="A85" s="67"/>
      <c r="B85" s="3" t="s">
        <v>104</v>
      </c>
      <c r="C85" s="132" t="s">
        <v>172</v>
      </c>
      <c r="D85" s="66">
        <v>2</v>
      </c>
      <c r="E85" s="66">
        <v>2</v>
      </c>
      <c r="F85" s="66">
        <v>1</v>
      </c>
      <c r="G85" s="66">
        <v>0</v>
      </c>
      <c r="H85" s="66">
        <v>0</v>
      </c>
      <c r="I85" s="66">
        <v>0</v>
      </c>
      <c r="J85" s="66">
        <v>1</v>
      </c>
      <c r="K85" s="66">
        <v>0</v>
      </c>
      <c r="L85" s="66">
        <v>0</v>
      </c>
      <c r="M85" s="66">
        <v>0</v>
      </c>
      <c r="N85" s="12"/>
      <c r="O85" s="67"/>
    </row>
    <row r="86" spans="1:15" ht="13.5">
      <c r="A86" s="67"/>
      <c r="B86" s="45" t="s">
        <v>319</v>
      </c>
      <c r="C86" s="132" t="s">
        <v>314</v>
      </c>
      <c r="D86" s="66">
        <v>1</v>
      </c>
      <c r="E86" s="66">
        <v>0</v>
      </c>
      <c r="F86" s="66">
        <v>0</v>
      </c>
      <c r="G86" s="66">
        <v>0</v>
      </c>
      <c r="H86" s="66">
        <v>0</v>
      </c>
      <c r="I86" s="66">
        <v>1</v>
      </c>
      <c r="J86" s="66">
        <v>0</v>
      </c>
      <c r="K86" s="66">
        <v>0</v>
      </c>
      <c r="L86" s="66">
        <v>0</v>
      </c>
      <c r="M86" s="66">
        <v>0</v>
      </c>
      <c r="N86" s="12"/>
      <c r="O86" s="67"/>
    </row>
    <row r="87" spans="1:15" ht="13.5">
      <c r="A87" s="67"/>
      <c r="B87" s="3" t="s">
        <v>320</v>
      </c>
      <c r="C87" s="132" t="s">
        <v>91</v>
      </c>
      <c r="D87" s="66">
        <v>2</v>
      </c>
      <c r="E87" s="66">
        <v>2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12"/>
      <c r="O87" s="67"/>
    </row>
    <row r="88" spans="1:15" ht="13.5">
      <c r="A88" s="67"/>
      <c r="B88" s="45" t="s">
        <v>321</v>
      </c>
      <c r="C88" s="132" t="s">
        <v>315</v>
      </c>
      <c r="D88" s="66">
        <v>1</v>
      </c>
      <c r="E88" s="66">
        <v>1</v>
      </c>
      <c r="F88" s="66">
        <v>0</v>
      </c>
      <c r="G88" s="66">
        <v>0</v>
      </c>
      <c r="H88" s="66">
        <v>0</v>
      </c>
      <c r="I88" s="66">
        <v>0</v>
      </c>
      <c r="J88" s="66">
        <v>1</v>
      </c>
      <c r="K88" s="66">
        <v>0</v>
      </c>
      <c r="L88" s="66">
        <v>0</v>
      </c>
      <c r="M88" s="66">
        <v>0</v>
      </c>
      <c r="N88" s="12"/>
      <c r="O88" s="67"/>
    </row>
    <row r="89" spans="1:15" ht="13.5">
      <c r="A89" s="67"/>
      <c r="B89" s="3" t="s">
        <v>322</v>
      </c>
      <c r="C89" s="132" t="s">
        <v>92</v>
      </c>
      <c r="D89" s="66">
        <v>2</v>
      </c>
      <c r="E89" s="66">
        <v>2</v>
      </c>
      <c r="F89" s="66">
        <v>2</v>
      </c>
      <c r="G89" s="66">
        <v>0</v>
      </c>
      <c r="H89" s="66">
        <v>0</v>
      </c>
      <c r="I89" s="66">
        <v>0</v>
      </c>
      <c r="J89" s="66">
        <v>0</v>
      </c>
      <c r="K89" s="66">
        <v>1</v>
      </c>
      <c r="L89" s="66">
        <v>2</v>
      </c>
      <c r="M89" s="66">
        <v>0</v>
      </c>
      <c r="N89" s="12"/>
      <c r="O89" s="67"/>
    </row>
    <row r="90" spans="1:15" ht="13.5">
      <c r="A90" s="67"/>
      <c r="B90" s="45" t="s">
        <v>323</v>
      </c>
      <c r="C90" s="132" t="s">
        <v>241</v>
      </c>
      <c r="D90" s="66">
        <v>1</v>
      </c>
      <c r="E90" s="66">
        <v>1</v>
      </c>
      <c r="F90" s="66">
        <v>0</v>
      </c>
      <c r="G90" s="66">
        <v>0</v>
      </c>
      <c r="H90" s="66">
        <v>0</v>
      </c>
      <c r="I90" s="66">
        <v>0</v>
      </c>
      <c r="J90" s="66">
        <v>1</v>
      </c>
      <c r="K90" s="66">
        <v>0</v>
      </c>
      <c r="L90" s="66">
        <v>0</v>
      </c>
      <c r="M90" s="66">
        <v>0</v>
      </c>
      <c r="N90" s="12"/>
      <c r="O90" s="67"/>
    </row>
    <row r="91" spans="1:15" ht="13.5">
      <c r="A91" s="67"/>
      <c r="B91" s="3" t="s">
        <v>103</v>
      </c>
      <c r="C91" s="132" t="s">
        <v>310</v>
      </c>
      <c r="D91" s="66">
        <v>1</v>
      </c>
      <c r="E91" s="66">
        <v>1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O91" s="67"/>
    </row>
    <row r="92" spans="1:15" ht="13.5">
      <c r="A92" s="67"/>
      <c r="B92" s="45" t="s">
        <v>321</v>
      </c>
      <c r="C92" s="132" t="s">
        <v>242</v>
      </c>
      <c r="D92" s="66">
        <v>1</v>
      </c>
      <c r="E92" s="66">
        <v>1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O92" s="67"/>
    </row>
    <row r="93" spans="1:15" ht="13.5">
      <c r="A93" s="67"/>
      <c r="B93" s="45" t="s">
        <v>324</v>
      </c>
      <c r="C93" s="132" t="s">
        <v>316</v>
      </c>
      <c r="D93" s="66">
        <v>1</v>
      </c>
      <c r="E93" s="66">
        <v>1</v>
      </c>
      <c r="F93" s="66">
        <v>0</v>
      </c>
      <c r="G93" s="66">
        <v>0</v>
      </c>
      <c r="H93" s="66">
        <v>0</v>
      </c>
      <c r="I93" s="66">
        <v>0</v>
      </c>
      <c r="J93" s="66">
        <v>1</v>
      </c>
      <c r="K93" s="66">
        <v>0</v>
      </c>
      <c r="L93" s="66">
        <v>0</v>
      </c>
      <c r="M93" s="66">
        <v>0</v>
      </c>
      <c r="O93" s="67"/>
    </row>
    <row r="94" spans="1:15" ht="13.5">
      <c r="A94" s="67"/>
      <c r="B94" s="3"/>
      <c r="C94" s="4"/>
      <c r="O94" s="67"/>
    </row>
    <row r="95" spans="1:15" ht="13.5">
      <c r="A95" s="67"/>
      <c r="B95" s="3"/>
      <c r="C95" s="1" t="s">
        <v>45</v>
      </c>
      <c r="D95" s="1" t="s">
        <v>48</v>
      </c>
      <c r="E95" s="1" t="s">
        <v>49</v>
      </c>
      <c r="F95" s="1" t="s">
        <v>5</v>
      </c>
      <c r="G95" s="1" t="s">
        <v>7</v>
      </c>
      <c r="H95" s="1" t="s">
        <v>9</v>
      </c>
      <c r="I95" s="1" t="s">
        <v>13</v>
      </c>
      <c r="J95" s="1" t="s">
        <v>46</v>
      </c>
      <c r="K95" s="1" t="s">
        <v>47</v>
      </c>
      <c r="L95" s="1" t="s">
        <v>52</v>
      </c>
      <c r="O95" s="67"/>
    </row>
    <row r="96" spans="1:15" ht="13.5">
      <c r="A96" s="67"/>
      <c r="B96" s="3"/>
      <c r="C96" s="4" t="s">
        <v>281</v>
      </c>
      <c r="D96" s="66">
        <v>3</v>
      </c>
      <c r="E96" s="66">
        <v>68</v>
      </c>
      <c r="F96" s="66">
        <v>20</v>
      </c>
      <c r="G96" s="66">
        <v>5</v>
      </c>
      <c r="H96" s="66">
        <v>5</v>
      </c>
      <c r="I96" s="66">
        <v>2</v>
      </c>
      <c r="J96" s="66">
        <v>5</v>
      </c>
      <c r="K96" s="66">
        <v>2</v>
      </c>
      <c r="L96" s="66">
        <v>0</v>
      </c>
      <c r="O96" s="67"/>
    </row>
    <row r="97" spans="1:15" ht="13.5">
      <c r="A97" s="67"/>
      <c r="B97" s="3"/>
      <c r="C97" s="4" t="s">
        <v>279</v>
      </c>
      <c r="D97" s="66">
        <v>2.33</v>
      </c>
      <c r="E97" s="66">
        <v>31</v>
      </c>
      <c r="F97" s="66">
        <v>9</v>
      </c>
      <c r="G97" s="66">
        <v>1</v>
      </c>
      <c r="H97" s="66">
        <v>1</v>
      </c>
      <c r="I97" s="66">
        <v>0</v>
      </c>
      <c r="J97" s="66">
        <v>2</v>
      </c>
      <c r="K97" s="66">
        <v>1</v>
      </c>
      <c r="L97" s="66">
        <v>0</v>
      </c>
      <c r="M97" s="1"/>
      <c r="N97" s="1"/>
      <c r="O97" s="67"/>
    </row>
    <row r="98" spans="1:15" ht="13.5">
      <c r="A98" s="67"/>
      <c r="B98" s="3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67"/>
    </row>
    <row r="99" spans="1:15" ht="9" customHeight="1" thickBot="1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</row>
    <row r="100" spans="2:22" ht="14.25" thickBot="1">
      <c r="B100" t="s">
        <v>62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241" t="s">
        <v>513</v>
      </c>
      <c r="U100" s="242"/>
      <c r="V100" s="243"/>
    </row>
    <row r="101" spans="2:22" ht="13.5">
      <c r="B101" s="56" t="s">
        <v>14</v>
      </c>
      <c r="C101" s="13" t="s">
        <v>35</v>
      </c>
      <c r="D101" s="13" t="s">
        <v>55</v>
      </c>
      <c r="E101" s="13" t="s">
        <v>5</v>
      </c>
      <c r="F101" s="13" t="s">
        <v>6</v>
      </c>
      <c r="G101" s="13" t="s">
        <v>7</v>
      </c>
      <c r="H101" s="13" t="s">
        <v>8</v>
      </c>
      <c r="I101" s="13" t="s">
        <v>11</v>
      </c>
      <c r="J101" s="13" t="s">
        <v>9</v>
      </c>
      <c r="K101" s="13" t="s">
        <v>13</v>
      </c>
      <c r="L101" s="13" t="s">
        <v>10</v>
      </c>
      <c r="M101" s="27" t="s">
        <v>12</v>
      </c>
      <c r="N101" s="27" t="s">
        <v>63</v>
      </c>
      <c r="O101" s="27"/>
      <c r="P101" s="13" t="s">
        <v>36</v>
      </c>
      <c r="Q101" s="13" t="s">
        <v>1</v>
      </c>
      <c r="R101" s="13" t="s">
        <v>37</v>
      </c>
      <c r="S101" s="14" t="s">
        <v>38</v>
      </c>
      <c r="T101" s="174" t="s">
        <v>6</v>
      </c>
      <c r="U101" s="27" t="s">
        <v>7</v>
      </c>
      <c r="V101" s="28" t="s">
        <v>36</v>
      </c>
    </row>
    <row r="102" spans="2:22" ht="13.5">
      <c r="B102" s="15">
        <v>1</v>
      </c>
      <c r="C102" s="16" t="s">
        <v>15</v>
      </c>
      <c r="D102" s="17">
        <v>4</v>
      </c>
      <c r="E102" s="17">
        <f>D91+D66+D41+D16</f>
        <v>8</v>
      </c>
      <c r="F102" s="17">
        <f aca="true" t="shared" si="0" ref="F102:N102">E91+E66+E41+E16</f>
        <v>8</v>
      </c>
      <c r="G102" s="17">
        <f t="shared" si="0"/>
        <v>1</v>
      </c>
      <c r="H102" s="17">
        <f t="shared" si="0"/>
        <v>1</v>
      </c>
      <c r="I102" s="17">
        <f t="shared" si="0"/>
        <v>1</v>
      </c>
      <c r="J102" s="17">
        <f t="shared" si="0"/>
        <v>0</v>
      </c>
      <c r="K102" s="17">
        <f t="shared" si="0"/>
        <v>2</v>
      </c>
      <c r="L102" s="17">
        <f t="shared" si="0"/>
        <v>0</v>
      </c>
      <c r="M102" s="17">
        <f t="shared" si="0"/>
        <v>0</v>
      </c>
      <c r="N102" s="17">
        <f t="shared" si="0"/>
        <v>0</v>
      </c>
      <c r="O102" s="17"/>
      <c r="P102" s="24">
        <f aca="true" t="shared" si="1" ref="P102:P120">G102/F102</f>
        <v>0.125</v>
      </c>
      <c r="Q102" s="17">
        <v>0</v>
      </c>
      <c r="R102" s="17">
        <v>0</v>
      </c>
      <c r="S102" s="23">
        <v>0</v>
      </c>
      <c r="T102" s="102">
        <v>4</v>
      </c>
      <c r="U102" s="96">
        <v>1</v>
      </c>
      <c r="V102" s="29">
        <f>U102/T102</f>
        <v>0.25</v>
      </c>
    </row>
    <row r="103" spans="2:22" ht="13.5">
      <c r="B103" s="15">
        <v>2</v>
      </c>
      <c r="C103" s="16" t="s">
        <v>16</v>
      </c>
      <c r="D103" s="17">
        <v>4</v>
      </c>
      <c r="E103" s="17">
        <f>D89+D65+D42+D17</f>
        <v>10</v>
      </c>
      <c r="F103" s="17">
        <f aca="true" t="shared" si="2" ref="F103:N103">E89+E65+E42+E17</f>
        <v>9</v>
      </c>
      <c r="G103" s="17">
        <f t="shared" si="2"/>
        <v>2</v>
      </c>
      <c r="H103" s="17">
        <f t="shared" si="2"/>
        <v>0</v>
      </c>
      <c r="I103" s="17">
        <f t="shared" si="2"/>
        <v>1</v>
      </c>
      <c r="J103" s="17">
        <f t="shared" si="2"/>
        <v>1</v>
      </c>
      <c r="K103" s="17">
        <f t="shared" si="2"/>
        <v>1</v>
      </c>
      <c r="L103" s="17">
        <f t="shared" si="2"/>
        <v>1</v>
      </c>
      <c r="M103" s="17">
        <f t="shared" si="2"/>
        <v>3</v>
      </c>
      <c r="N103" s="17">
        <f t="shared" si="2"/>
        <v>0</v>
      </c>
      <c r="O103" s="17"/>
      <c r="P103" s="24">
        <f t="shared" si="1"/>
        <v>0.2222222222222222</v>
      </c>
      <c r="Q103" s="17">
        <v>0</v>
      </c>
      <c r="R103" s="17">
        <v>0</v>
      </c>
      <c r="S103" s="23">
        <v>0</v>
      </c>
      <c r="T103" s="102">
        <v>4</v>
      </c>
      <c r="U103" s="96">
        <v>1</v>
      </c>
      <c r="V103" s="29">
        <f aca="true" t="shared" si="3" ref="V103:V120">U103/T103</f>
        <v>0.25</v>
      </c>
    </row>
    <row r="104" spans="2:22" ht="13.5">
      <c r="B104" s="15">
        <v>3</v>
      </c>
      <c r="C104" s="16" t="s">
        <v>31</v>
      </c>
      <c r="D104" s="17">
        <v>1</v>
      </c>
      <c r="E104" s="17">
        <f>D88</f>
        <v>1</v>
      </c>
      <c r="F104" s="17">
        <f aca="true" t="shared" si="4" ref="F104:N104">E88</f>
        <v>1</v>
      </c>
      <c r="G104" s="17">
        <f t="shared" si="4"/>
        <v>0</v>
      </c>
      <c r="H104" s="17">
        <f t="shared" si="4"/>
        <v>0</v>
      </c>
      <c r="I104" s="17">
        <f t="shared" si="4"/>
        <v>0</v>
      </c>
      <c r="J104" s="17">
        <f t="shared" si="4"/>
        <v>0</v>
      </c>
      <c r="K104" s="17">
        <f t="shared" si="4"/>
        <v>1</v>
      </c>
      <c r="L104" s="17">
        <f t="shared" si="4"/>
        <v>0</v>
      </c>
      <c r="M104" s="17">
        <f t="shared" si="4"/>
        <v>0</v>
      </c>
      <c r="N104" s="17">
        <f t="shared" si="4"/>
        <v>0</v>
      </c>
      <c r="O104" s="17"/>
      <c r="P104" s="24">
        <f t="shared" si="1"/>
        <v>0</v>
      </c>
      <c r="Q104" s="17">
        <v>0</v>
      </c>
      <c r="R104" s="17">
        <v>0</v>
      </c>
      <c r="S104" s="23">
        <v>0</v>
      </c>
      <c r="T104" s="102">
        <v>0</v>
      </c>
      <c r="U104" s="96">
        <v>0</v>
      </c>
      <c r="V104" s="29">
        <v>0</v>
      </c>
    </row>
    <row r="105" spans="2:22" ht="13.5">
      <c r="B105" s="15">
        <v>4</v>
      </c>
      <c r="C105" s="16" t="s">
        <v>17</v>
      </c>
      <c r="D105" s="17">
        <v>3</v>
      </c>
      <c r="E105" s="17">
        <f>D90+D40+D18</f>
        <v>4</v>
      </c>
      <c r="F105" s="17">
        <f aca="true" t="shared" si="5" ref="F105:N105">E90+E40+E18</f>
        <v>3</v>
      </c>
      <c r="G105" s="17">
        <f t="shared" si="5"/>
        <v>0</v>
      </c>
      <c r="H105" s="17">
        <f t="shared" si="5"/>
        <v>0</v>
      </c>
      <c r="I105" s="17">
        <f t="shared" si="5"/>
        <v>0</v>
      </c>
      <c r="J105" s="17">
        <f t="shared" si="5"/>
        <v>1</v>
      </c>
      <c r="K105" s="17">
        <f t="shared" si="5"/>
        <v>2</v>
      </c>
      <c r="L105" s="17">
        <f t="shared" si="5"/>
        <v>0</v>
      </c>
      <c r="M105" s="17">
        <f t="shared" si="5"/>
        <v>0</v>
      </c>
      <c r="N105" s="17">
        <f t="shared" si="5"/>
        <v>0</v>
      </c>
      <c r="O105" s="17"/>
      <c r="P105" s="24">
        <f t="shared" si="1"/>
        <v>0</v>
      </c>
      <c r="Q105" s="17">
        <v>0</v>
      </c>
      <c r="R105" s="17">
        <v>0</v>
      </c>
      <c r="S105" s="23">
        <v>0</v>
      </c>
      <c r="T105" s="102">
        <v>1</v>
      </c>
      <c r="U105" s="96">
        <v>0</v>
      </c>
      <c r="V105" s="29">
        <f t="shared" si="3"/>
        <v>0</v>
      </c>
    </row>
    <row r="106" spans="2:22" ht="13.5">
      <c r="B106" s="15">
        <v>5</v>
      </c>
      <c r="C106" s="16" t="s">
        <v>32</v>
      </c>
      <c r="D106" s="17">
        <v>4</v>
      </c>
      <c r="E106" s="17">
        <f>D92+D62+D34+D10</f>
        <v>9</v>
      </c>
      <c r="F106" s="17">
        <f aca="true" t="shared" si="6" ref="F106:N106">E92+E62+E34+E10</f>
        <v>8</v>
      </c>
      <c r="G106" s="17">
        <f t="shared" si="6"/>
        <v>1</v>
      </c>
      <c r="H106" s="17">
        <f t="shared" si="6"/>
        <v>0</v>
      </c>
      <c r="I106" s="17">
        <f t="shared" si="6"/>
        <v>2</v>
      </c>
      <c r="J106" s="17">
        <f t="shared" si="6"/>
        <v>1</v>
      </c>
      <c r="K106" s="17">
        <f t="shared" si="6"/>
        <v>1</v>
      </c>
      <c r="L106" s="17">
        <f t="shared" si="6"/>
        <v>2</v>
      </c>
      <c r="M106" s="17">
        <f t="shared" si="6"/>
        <v>0</v>
      </c>
      <c r="N106" s="17">
        <f t="shared" si="6"/>
        <v>0</v>
      </c>
      <c r="O106" s="17"/>
      <c r="P106" s="24">
        <f>G106/F106</f>
        <v>0.125</v>
      </c>
      <c r="Q106" s="17">
        <v>0</v>
      </c>
      <c r="R106" s="17">
        <v>0</v>
      </c>
      <c r="S106" s="23">
        <v>0</v>
      </c>
      <c r="T106" s="102">
        <v>2</v>
      </c>
      <c r="U106" s="96">
        <v>0</v>
      </c>
      <c r="V106" s="29">
        <f t="shared" si="3"/>
        <v>0</v>
      </c>
    </row>
    <row r="107" spans="2:22" ht="13.5">
      <c r="B107" s="15">
        <v>6</v>
      </c>
      <c r="C107" s="16" t="s">
        <v>77</v>
      </c>
      <c r="D107" s="17">
        <v>4</v>
      </c>
      <c r="E107" s="17">
        <f>D81+D58+D36+D12</f>
        <v>11</v>
      </c>
      <c r="F107" s="17">
        <f aca="true" t="shared" si="7" ref="F107:N107">E81+E58+E36+E12</f>
        <v>10</v>
      </c>
      <c r="G107" s="17">
        <f t="shared" si="7"/>
        <v>4</v>
      </c>
      <c r="H107" s="17">
        <f t="shared" si="7"/>
        <v>2</v>
      </c>
      <c r="I107" s="17">
        <f t="shared" si="7"/>
        <v>1</v>
      </c>
      <c r="J107" s="17">
        <f t="shared" si="7"/>
        <v>1</v>
      </c>
      <c r="K107" s="17">
        <f t="shared" si="7"/>
        <v>0</v>
      </c>
      <c r="L107" s="17">
        <f t="shared" si="7"/>
        <v>2</v>
      </c>
      <c r="M107" s="17">
        <f t="shared" si="7"/>
        <v>3</v>
      </c>
      <c r="N107" s="17">
        <f t="shared" si="7"/>
        <v>0</v>
      </c>
      <c r="O107" s="17"/>
      <c r="P107" s="24">
        <f t="shared" si="1"/>
        <v>0.4</v>
      </c>
      <c r="Q107" s="17">
        <v>0</v>
      </c>
      <c r="R107" s="17">
        <v>0</v>
      </c>
      <c r="S107" s="23">
        <v>0</v>
      </c>
      <c r="T107" s="102">
        <v>6</v>
      </c>
      <c r="U107" s="96">
        <v>2</v>
      </c>
      <c r="V107" s="29">
        <f t="shared" si="3"/>
        <v>0.3333333333333333</v>
      </c>
    </row>
    <row r="108" spans="2:22" ht="13.5">
      <c r="B108" s="15">
        <v>7</v>
      </c>
      <c r="C108" s="16" t="s">
        <v>19</v>
      </c>
      <c r="D108" s="17">
        <v>4</v>
      </c>
      <c r="E108" s="17">
        <f>D83+D60+D38+D19</f>
        <v>10</v>
      </c>
      <c r="F108" s="17">
        <f aca="true" t="shared" si="8" ref="F108:N108">E83+E60+E38+E19</f>
        <v>9</v>
      </c>
      <c r="G108" s="17">
        <f t="shared" si="8"/>
        <v>2</v>
      </c>
      <c r="H108" s="17">
        <f t="shared" si="8"/>
        <v>2</v>
      </c>
      <c r="I108" s="17">
        <f t="shared" si="8"/>
        <v>1</v>
      </c>
      <c r="J108" s="17">
        <f t="shared" si="8"/>
        <v>0</v>
      </c>
      <c r="K108" s="17">
        <f t="shared" si="8"/>
        <v>2</v>
      </c>
      <c r="L108" s="17">
        <f t="shared" si="8"/>
        <v>1</v>
      </c>
      <c r="M108" s="17">
        <f t="shared" si="8"/>
        <v>1</v>
      </c>
      <c r="N108" s="17">
        <f t="shared" si="8"/>
        <v>1</v>
      </c>
      <c r="O108" s="17"/>
      <c r="P108" s="24">
        <f t="shared" si="1"/>
        <v>0.2222222222222222</v>
      </c>
      <c r="Q108" s="17">
        <v>0</v>
      </c>
      <c r="R108" s="17">
        <v>0</v>
      </c>
      <c r="S108" s="23">
        <v>1</v>
      </c>
      <c r="T108" s="102">
        <v>3</v>
      </c>
      <c r="U108" s="96">
        <v>1</v>
      </c>
      <c r="V108" s="29">
        <f t="shared" si="3"/>
        <v>0.3333333333333333</v>
      </c>
    </row>
    <row r="109" spans="2:22" ht="13.5">
      <c r="B109" s="15">
        <v>8</v>
      </c>
      <c r="C109" s="16" t="s">
        <v>34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/>
      <c r="P109" s="24">
        <v>0</v>
      </c>
      <c r="Q109" s="17">
        <v>0</v>
      </c>
      <c r="R109" s="17">
        <v>0</v>
      </c>
      <c r="S109" s="23">
        <v>0</v>
      </c>
      <c r="T109" s="102">
        <v>0</v>
      </c>
      <c r="U109" s="96">
        <v>0</v>
      </c>
      <c r="V109" s="29">
        <v>0</v>
      </c>
    </row>
    <row r="110" spans="2:22" ht="13.5">
      <c r="B110" s="15">
        <v>9</v>
      </c>
      <c r="C110" s="16" t="s">
        <v>29</v>
      </c>
      <c r="D110" s="17">
        <v>1</v>
      </c>
      <c r="E110" s="17">
        <f>D86</f>
        <v>1</v>
      </c>
      <c r="F110" s="17">
        <f aca="true" t="shared" si="9" ref="F110:N110">E86</f>
        <v>0</v>
      </c>
      <c r="G110" s="17">
        <f t="shared" si="9"/>
        <v>0</v>
      </c>
      <c r="H110" s="17">
        <f t="shared" si="9"/>
        <v>0</v>
      </c>
      <c r="I110" s="17">
        <f t="shared" si="9"/>
        <v>0</v>
      </c>
      <c r="J110" s="17">
        <f t="shared" si="9"/>
        <v>1</v>
      </c>
      <c r="K110" s="17">
        <f t="shared" si="9"/>
        <v>0</v>
      </c>
      <c r="L110" s="17">
        <f t="shared" si="9"/>
        <v>0</v>
      </c>
      <c r="M110" s="17">
        <f t="shared" si="9"/>
        <v>0</v>
      </c>
      <c r="N110" s="17">
        <f t="shared" si="9"/>
        <v>0</v>
      </c>
      <c r="O110" s="17"/>
      <c r="P110" s="24">
        <v>0</v>
      </c>
      <c r="Q110" s="17">
        <v>0</v>
      </c>
      <c r="R110" s="17">
        <v>0</v>
      </c>
      <c r="S110" s="23">
        <v>0</v>
      </c>
      <c r="T110" s="102">
        <v>0</v>
      </c>
      <c r="U110" s="96">
        <v>0</v>
      </c>
      <c r="V110" s="29">
        <v>0</v>
      </c>
    </row>
    <row r="111" spans="2:22" ht="13.5">
      <c r="B111" s="15">
        <v>10</v>
      </c>
      <c r="C111" s="75" t="s">
        <v>20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/>
      <c r="P111" s="24">
        <v>0</v>
      </c>
      <c r="Q111" s="17">
        <v>0</v>
      </c>
      <c r="R111" s="17">
        <v>0</v>
      </c>
      <c r="S111" s="23">
        <v>0</v>
      </c>
      <c r="T111" s="102">
        <v>0</v>
      </c>
      <c r="U111" s="96">
        <v>0</v>
      </c>
      <c r="V111" s="29">
        <v>0</v>
      </c>
    </row>
    <row r="112" spans="2:22" ht="13.5">
      <c r="B112" s="15">
        <v>12</v>
      </c>
      <c r="C112" s="16" t="s">
        <v>22</v>
      </c>
      <c r="D112" s="17">
        <v>4</v>
      </c>
      <c r="E112" s="17">
        <f>D80+D57+D43+D11</f>
        <v>11</v>
      </c>
      <c r="F112" s="17">
        <f aca="true" t="shared" si="10" ref="F112:N112">E80+E57+E43+E11</f>
        <v>11</v>
      </c>
      <c r="G112" s="17">
        <f t="shared" si="10"/>
        <v>1</v>
      </c>
      <c r="H112" s="17">
        <f t="shared" si="10"/>
        <v>2</v>
      </c>
      <c r="I112" s="17">
        <f t="shared" si="10"/>
        <v>1</v>
      </c>
      <c r="J112" s="17">
        <f t="shared" si="10"/>
        <v>0</v>
      </c>
      <c r="K112" s="17">
        <f t="shared" si="10"/>
        <v>1</v>
      </c>
      <c r="L112" s="17">
        <f t="shared" si="10"/>
        <v>3</v>
      </c>
      <c r="M112" s="17">
        <f t="shared" si="10"/>
        <v>3</v>
      </c>
      <c r="N112" s="17">
        <f t="shared" si="10"/>
        <v>0</v>
      </c>
      <c r="O112" s="17"/>
      <c r="P112" s="24">
        <f t="shared" si="1"/>
        <v>0.09090909090909091</v>
      </c>
      <c r="Q112" s="17">
        <v>0</v>
      </c>
      <c r="R112" s="17">
        <v>0</v>
      </c>
      <c r="S112" s="23">
        <v>0</v>
      </c>
      <c r="T112" s="102">
        <v>5</v>
      </c>
      <c r="U112" s="96">
        <v>1</v>
      </c>
      <c r="V112" s="29">
        <f t="shared" si="3"/>
        <v>0.2</v>
      </c>
    </row>
    <row r="113" spans="2:22" ht="13.5">
      <c r="B113" s="15">
        <v>13</v>
      </c>
      <c r="C113" s="16" t="s">
        <v>23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/>
      <c r="P113" s="24">
        <v>0</v>
      </c>
      <c r="Q113" s="17">
        <v>0</v>
      </c>
      <c r="R113" s="17">
        <v>0</v>
      </c>
      <c r="S113" s="23">
        <v>0</v>
      </c>
      <c r="T113" s="102">
        <v>0</v>
      </c>
      <c r="U113" s="96">
        <v>0</v>
      </c>
      <c r="V113" s="29">
        <v>0</v>
      </c>
    </row>
    <row r="114" spans="2:22" ht="13.5">
      <c r="B114" s="15">
        <v>14</v>
      </c>
      <c r="C114" s="16" t="s">
        <v>24</v>
      </c>
      <c r="D114" s="17">
        <v>4</v>
      </c>
      <c r="E114" s="17">
        <f>D82+D59+D37+D13</f>
        <v>11</v>
      </c>
      <c r="F114" s="17">
        <f aca="true" t="shared" si="11" ref="F114:N114">E82+E59+E37+E13</f>
        <v>10</v>
      </c>
      <c r="G114" s="17">
        <f t="shared" si="11"/>
        <v>4</v>
      </c>
      <c r="H114" s="17">
        <f t="shared" si="11"/>
        <v>0</v>
      </c>
      <c r="I114" s="17">
        <f t="shared" si="11"/>
        <v>2</v>
      </c>
      <c r="J114" s="17">
        <f t="shared" si="11"/>
        <v>1</v>
      </c>
      <c r="K114" s="17">
        <f t="shared" si="11"/>
        <v>4</v>
      </c>
      <c r="L114" s="17">
        <f t="shared" si="11"/>
        <v>2</v>
      </c>
      <c r="M114" s="17">
        <f t="shared" si="11"/>
        <v>0</v>
      </c>
      <c r="N114" s="17">
        <f t="shared" si="11"/>
        <v>0</v>
      </c>
      <c r="O114" s="17"/>
      <c r="P114" s="24">
        <f t="shared" si="1"/>
        <v>0.4</v>
      </c>
      <c r="Q114" s="17">
        <v>0</v>
      </c>
      <c r="R114" s="17">
        <v>0</v>
      </c>
      <c r="S114" s="23">
        <v>0</v>
      </c>
      <c r="T114" s="102">
        <v>4</v>
      </c>
      <c r="U114" s="96">
        <v>1</v>
      </c>
      <c r="V114" s="29">
        <f t="shared" si="3"/>
        <v>0.25</v>
      </c>
    </row>
    <row r="115" spans="2:22" ht="13.5">
      <c r="B115" s="15">
        <v>15</v>
      </c>
      <c r="C115" s="16" t="s">
        <v>25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/>
      <c r="P115" s="24">
        <v>0</v>
      </c>
      <c r="Q115" s="17">
        <v>0</v>
      </c>
      <c r="R115" s="17">
        <v>0</v>
      </c>
      <c r="S115" s="23">
        <v>0</v>
      </c>
      <c r="T115" s="102">
        <v>0</v>
      </c>
      <c r="U115" s="96">
        <v>0</v>
      </c>
      <c r="V115" s="29">
        <v>0</v>
      </c>
    </row>
    <row r="116" spans="2:22" ht="13.5">
      <c r="B116" s="15">
        <v>16</v>
      </c>
      <c r="C116" s="16" t="s">
        <v>26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/>
      <c r="P116" s="24">
        <v>0</v>
      </c>
      <c r="Q116" s="17">
        <v>0</v>
      </c>
      <c r="R116" s="17">
        <v>0</v>
      </c>
      <c r="S116" s="23">
        <v>0</v>
      </c>
      <c r="T116" s="102">
        <v>0</v>
      </c>
      <c r="U116" s="96">
        <v>0</v>
      </c>
      <c r="V116" s="29">
        <v>0</v>
      </c>
    </row>
    <row r="117" spans="2:22" ht="13.5">
      <c r="B117" s="15">
        <v>17</v>
      </c>
      <c r="C117" s="16" t="s">
        <v>27</v>
      </c>
      <c r="D117" s="17">
        <v>4</v>
      </c>
      <c r="E117" s="17">
        <f>D87+D64+D35+D15</f>
        <v>11</v>
      </c>
      <c r="F117" s="17">
        <f aca="true" t="shared" si="12" ref="F117:N117">E87+E64+E35+E15</f>
        <v>11</v>
      </c>
      <c r="G117" s="17">
        <f t="shared" si="12"/>
        <v>6</v>
      </c>
      <c r="H117" s="17">
        <f t="shared" si="12"/>
        <v>1</v>
      </c>
      <c r="I117" s="17">
        <f t="shared" si="12"/>
        <v>2</v>
      </c>
      <c r="J117" s="17">
        <f t="shared" si="12"/>
        <v>0</v>
      </c>
      <c r="K117" s="17">
        <f t="shared" si="12"/>
        <v>0</v>
      </c>
      <c r="L117" s="17">
        <f t="shared" si="12"/>
        <v>2</v>
      </c>
      <c r="M117" s="17">
        <f t="shared" si="12"/>
        <v>0</v>
      </c>
      <c r="N117" s="17">
        <f t="shared" si="12"/>
        <v>0</v>
      </c>
      <c r="O117" s="17"/>
      <c r="P117" s="24">
        <f>G117/F117</f>
        <v>0.5454545454545454</v>
      </c>
      <c r="Q117" s="17">
        <v>0</v>
      </c>
      <c r="R117" s="17">
        <v>0</v>
      </c>
      <c r="S117" s="23">
        <v>1</v>
      </c>
      <c r="T117" s="102">
        <v>5</v>
      </c>
      <c r="U117" s="96">
        <v>4</v>
      </c>
      <c r="V117" s="29">
        <f t="shared" si="3"/>
        <v>0.8</v>
      </c>
    </row>
    <row r="118" spans="2:22" ht="13.5">
      <c r="B118" s="15">
        <v>18</v>
      </c>
      <c r="C118" s="16" t="s">
        <v>225</v>
      </c>
      <c r="D118" s="17">
        <v>1</v>
      </c>
      <c r="E118" s="17">
        <f>D93</f>
        <v>1</v>
      </c>
      <c r="F118" s="17">
        <f aca="true" t="shared" si="13" ref="F118:N118">E93</f>
        <v>1</v>
      </c>
      <c r="G118" s="17">
        <f t="shared" si="13"/>
        <v>0</v>
      </c>
      <c r="H118" s="17">
        <f t="shared" si="13"/>
        <v>0</v>
      </c>
      <c r="I118" s="17">
        <f t="shared" si="13"/>
        <v>0</v>
      </c>
      <c r="J118" s="17">
        <f t="shared" si="13"/>
        <v>0</v>
      </c>
      <c r="K118" s="17">
        <f t="shared" si="13"/>
        <v>1</v>
      </c>
      <c r="L118" s="17">
        <f t="shared" si="13"/>
        <v>0</v>
      </c>
      <c r="M118" s="17">
        <f t="shared" si="13"/>
        <v>0</v>
      </c>
      <c r="N118" s="17">
        <f t="shared" si="13"/>
        <v>0</v>
      </c>
      <c r="O118" s="17"/>
      <c r="P118" s="24">
        <f>G118/F118</f>
        <v>0</v>
      </c>
      <c r="Q118" s="17">
        <v>0</v>
      </c>
      <c r="R118" s="17">
        <v>0</v>
      </c>
      <c r="S118" s="23">
        <v>0</v>
      </c>
      <c r="T118" s="102">
        <v>0</v>
      </c>
      <c r="U118" s="96">
        <v>0</v>
      </c>
      <c r="V118" s="29">
        <v>0</v>
      </c>
    </row>
    <row r="119" spans="2:22" ht="13.5">
      <c r="B119" s="15">
        <v>19</v>
      </c>
      <c r="C119" s="16" t="s">
        <v>28</v>
      </c>
      <c r="D119" s="17">
        <v>4</v>
      </c>
      <c r="E119" s="17">
        <f>D84+D61+D39+D14</f>
        <v>8</v>
      </c>
      <c r="F119" s="17">
        <f aca="true" t="shared" si="14" ref="F119:N119">E84+E61+E39+E14</f>
        <v>8</v>
      </c>
      <c r="G119" s="17">
        <f t="shared" si="14"/>
        <v>0</v>
      </c>
      <c r="H119" s="17">
        <f t="shared" si="14"/>
        <v>0</v>
      </c>
      <c r="I119" s="17">
        <f t="shared" si="14"/>
        <v>0</v>
      </c>
      <c r="J119" s="17">
        <f t="shared" si="14"/>
        <v>0</v>
      </c>
      <c r="K119" s="17">
        <f t="shared" si="14"/>
        <v>2</v>
      </c>
      <c r="L119" s="17">
        <f t="shared" si="14"/>
        <v>0</v>
      </c>
      <c r="M119" s="17">
        <f t="shared" si="14"/>
        <v>0</v>
      </c>
      <c r="N119" s="17">
        <f t="shared" si="14"/>
        <v>0</v>
      </c>
      <c r="O119" s="17"/>
      <c r="P119" s="24">
        <f t="shared" si="1"/>
        <v>0</v>
      </c>
      <c r="Q119" s="17">
        <v>0</v>
      </c>
      <c r="R119" s="17">
        <v>0</v>
      </c>
      <c r="S119" s="23">
        <v>0</v>
      </c>
      <c r="T119" s="102">
        <v>3</v>
      </c>
      <c r="U119" s="96">
        <v>0</v>
      </c>
      <c r="V119" s="29">
        <f t="shared" si="3"/>
        <v>0</v>
      </c>
    </row>
    <row r="120" spans="2:22" ht="14.25" thickBot="1">
      <c r="B120" s="59">
        <v>20</v>
      </c>
      <c r="C120" s="57" t="s">
        <v>30</v>
      </c>
      <c r="D120" s="20">
        <v>2</v>
      </c>
      <c r="E120" s="20">
        <f>D85+D63</f>
        <v>5</v>
      </c>
      <c r="F120" s="20">
        <f aca="true" t="shared" si="15" ref="F120:N120">E85+E63</f>
        <v>4</v>
      </c>
      <c r="G120" s="20">
        <f t="shared" si="15"/>
        <v>1</v>
      </c>
      <c r="H120" s="20">
        <f t="shared" si="15"/>
        <v>0</v>
      </c>
      <c r="I120" s="20">
        <f t="shared" si="15"/>
        <v>0</v>
      </c>
      <c r="J120" s="20">
        <f t="shared" si="15"/>
        <v>1</v>
      </c>
      <c r="K120" s="20">
        <f t="shared" si="15"/>
        <v>1</v>
      </c>
      <c r="L120" s="20">
        <f t="shared" si="15"/>
        <v>0</v>
      </c>
      <c r="M120" s="20">
        <f t="shared" si="15"/>
        <v>0</v>
      </c>
      <c r="N120" s="20">
        <f t="shared" si="15"/>
        <v>0</v>
      </c>
      <c r="O120" s="20"/>
      <c r="P120" s="26">
        <f t="shared" si="1"/>
        <v>0.25</v>
      </c>
      <c r="Q120" s="20">
        <v>0</v>
      </c>
      <c r="R120" s="20">
        <v>0</v>
      </c>
      <c r="S120" s="25">
        <v>0</v>
      </c>
      <c r="T120" s="114">
        <v>1</v>
      </c>
      <c r="U120" s="108">
        <v>0</v>
      </c>
      <c r="V120" s="61">
        <f t="shared" si="3"/>
        <v>0</v>
      </c>
    </row>
    <row r="122" ht="14.25" thickBot="1">
      <c r="B122" t="s">
        <v>51</v>
      </c>
    </row>
    <row r="123" spans="2:19" ht="13.5">
      <c r="B123" s="56" t="s">
        <v>14</v>
      </c>
      <c r="C123" s="13" t="s">
        <v>35</v>
      </c>
      <c r="D123" s="13" t="s">
        <v>55</v>
      </c>
      <c r="E123" s="13" t="s">
        <v>48</v>
      </c>
      <c r="F123" s="13" t="s">
        <v>49</v>
      </c>
      <c r="G123" s="13" t="s">
        <v>5</v>
      </c>
      <c r="H123" s="13" t="s">
        <v>7</v>
      </c>
      <c r="I123" s="13" t="s">
        <v>9</v>
      </c>
      <c r="J123" s="13" t="s">
        <v>13</v>
      </c>
      <c r="K123" s="13" t="s">
        <v>46</v>
      </c>
      <c r="L123" s="13" t="s">
        <v>47</v>
      </c>
      <c r="M123" s="13" t="s">
        <v>52</v>
      </c>
      <c r="N123" s="13"/>
      <c r="O123" s="34"/>
      <c r="P123" s="13" t="s">
        <v>50</v>
      </c>
      <c r="Q123" s="13" t="s">
        <v>53</v>
      </c>
      <c r="R123" s="13" t="s">
        <v>54</v>
      </c>
      <c r="S123" s="14" t="s">
        <v>56</v>
      </c>
    </row>
    <row r="124" spans="2:19" ht="13.5">
      <c r="B124" s="68">
        <v>1</v>
      </c>
      <c r="C124" s="16" t="s">
        <v>278</v>
      </c>
      <c r="D124" s="50">
        <v>4</v>
      </c>
      <c r="E124" s="50">
        <f>D96+D69+D46+D22</f>
        <v>17</v>
      </c>
      <c r="F124" s="50">
        <f aca="true" t="shared" si="16" ref="F124:M124">E96+E69+E46+E22</f>
        <v>301</v>
      </c>
      <c r="G124" s="50">
        <f t="shared" si="16"/>
        <v>86</v>
      </c>
      <c r="H124" s="50">
        <f t="shared" si="16"/>
        <v>18</v>
      </c>
      <c r="I124" s="50">
        <f t="shared" si="16"/>
        <v>15</v>
      </c>
      <c r="J124" s="50">
        <f t="shared" si="16"/>
        <v>5</v>
      </c>
      <c r="K124" s="50">
        <f t="shared" si="16"/>
        <v>18</v>
      </c>
      <c r="L124" s="50">
        <f t="shared" si="16"/>
        <v>13</v>
      </c>
      <c r="M124" s="50">
        <f t="shared" si="16"/>
        <v>0</v>
      </c>
      <c r="N124" s="50"/>
      <c r="O124" s="69"/>
      <c r="P124" s="37">
        <f>L124/E124*7</f>
        <v>5.352941176470588</v>
      </c>
      <c r="Q124" s="50">
        <v>2</v>
      </c>
      <c r="R124" s="50">
        <v>2</v>
      </c>
      <c r="S124" s="51">
        <v>0</v>
      </c>
    </row>
    <row r="125" spans="2:19" ht="14.25" thickBot="1">
      <c r="B125" s="79">
        <v>14</v>
      </c>
      <c r="C125" s="57" t="s">
        <v>279</v>
      </c>
      <c r="D125" s="80">
        <v>1</v>
      </c>
      <c r="E125" s="80">
        <f>D97</f>
        <v>2.33</v>
      </c>
      <c r="F125" s="80">
        <f aca="true" t="shared" si="17" ref="F125:M125">E97</f>
        <v>31</v>
      </c>
      <c r="G125" s="80">
        <f t="shared" si="17"/>
        <v>9</v>
      </c>
      <c r="H125" s="80">
        <f t="shared" si="17"/>
        <v>1</v>
      </c>
      <c r="I125" s="80">
        <f t="shared" si="17"/>
        <v>1</v>
      </c>
      <c r="J125" s="80">
        <f t="shared" si="17"/>
        <v>0</v>
      </c>
      <c r="K125" s="80">
        <f t="shared" si="17"/>
        <v>2</v>
      </c>
      <c r="L125" s="80">
        <f t="shared" si="17"/>
        <v>1</v>
      </c>
      <c r="M125" s="80">
        <f t="shared" si="17"/>
        <v>0</v>
      </c>
      <c r="N125" s="80"/>
      <c r="O125" s="40"/>
      <c r="P125" s="41">
        <f>L125/E125*7</f>
        <v>3.0042918454935625</v>
      </c>
      <c r="Q125" s="39">
        <v>0</v>
      </c>
      <c r="R125" s="39">
        <v>0</v>
      </c>
      <c r="S125" s="42">
        <v>0</v>
      </c>
    </row>
  </sheetData>
  <sheetProtection/>
  <mergeCells count="12">
    <mergeCell ref="T100:V100"/>
    <mergeCell ref="A99:O99"/>
    <mergeCell ref="A48:O48"/>
    <mergeCell ref="O25:O47"/>
    <mergeCell ref="A25:A47"/>
    <mergeCell ref="A71:O71"/>
    <mergeCell ref="O49:O70"/>
    <mergeCell ref="A49:A70"/>
    <mergeCell ref="A1:O1"/>
    <mergeCell ref="A24:O24"/>
    <mergeCell ref="O2:O23"/>
    <mergeCell ref="A2:A2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8"/>
  <sheetViews>
    <sheetView zoomScalePageLayoutView="0" workbookViewId="0" topLeftCell="A49">
      <selection activeCell="C19" sqref="C19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328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  <c r="M3" s="2"/>
      <c r="N3" s="2"/>
      <c r="O3" s="244"/>
    </row>
    <row r="4" spans="1:15" ht="24.75" customHeight="1">
      <c r="A4" s="244"/>
      <c r="C4" s="54" t="s">
        <v>60</v>
      </c>
      <c r="D4" s="8">
        <v>3</v>
      </c>
      <c r="E4" s="8">
        <v>0</v>
      </c>
      <c r="F4" s="8">
        <v>0</v>
      </c>
      <c r="G4" s="8">
        <v>2</v>
      </c>
      <c r="H4" s="8">
        <v>0</v>
      </c>
      <c r="I4" s="8">
        <v>0</v>
      </c>
      <c r="J4" s="8">
        <v>0</v>
      </c>
      <c r="K4" s="9">
        <v>5</v>
      </c>
      <c r="L4" s="2"/>
      <c r="M4" s="2"/>
      <c r="N4" s="2"/>
      <c r="O4" s="244"/>
    </row>
    <row r="5" spans="1:15" ht="24.75" customHeight="1" thickBot="1">
      <c r="A5" s="244"/>
      <c r="C5" s="55" t="s">
        <v>329</v>
      </c>
      <c r="D5" s="10">
        <v>0</v>
      </c>
      <c r="E5" s="10">
        <v>0</v>
      </c>
      <c r="F5" s="10">
        <v>1</v>
      </c>
      <c r="G5" s="10">
        <v>0</v>
      </c>
      <c r="H5" s="10">
        <v>0</v>
      </c>
      <c r="I5" s="10">
        <v>0</v>
      </c>
      <c r="J5" s="10">
        <v>0</v>
      </c>
      <c r="K5" s="11">
        <v>1</v>
      </c>
      <c r="L5" s="2"/>
      <c r="M5" s="2"/>
      <c r="N5" s="2"/>
      <c r="O5" s="244"/>
    </row>
    <row r="6" spans="1:15" ht="13.5">
      <c r="A6" s="244"/>
      <c r="O6" s="244"/>
    </row>
    <row r="7" spans="1:15" ht="13.5">
      <c r="A7" s="244"/>
      <c r="C7" t="s">
        <v>3</v>
      </c>
      <c r="D7" t="s">
        <v>331</v>
      </c>
      <c r="O7" s="244"/>
    </row>
    <row r="8" spans="1:15" ht="13.5">
      <c r="A8" s="244"/>
      <c r="C8" t="s">
        <v>1</v>
      </c>
      <c r="D8" t="s">
        <v>334</v>
      </c>
      <c r="O8" s="244"/>
    </row>
    <row r="9" spans="1:15" ht="13.5">
      <c r="A9" s="244"/>
      <c r="O9" s="244"/>
    </row>
    <row r="10" spans="1:15" ht="13.5">
      <c r="A10" s="24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O10" s="244"/>
    </row>
    <row r="11" spans="1:15" ht="13.5">
      <c r="A11" s="244"/>
      <c r="B11" s="3" t="s">
        <v>335</v>
      </c>
      <c r="C11" s="132" t="s">
        <v>206</v>
      </c>
      <c r="D11" s="133">
        <v>3</v>
      </c>
      <c r="E11" s="133">
        <v>3</v>
      </c>
      <c r="F11" s="133">
        <v>0</v>
      </c>
      <c r="G11" s="133">
        <v>0</v>
      </c>
      <c r="H11" s="133">
        <v>0</v>
      </c>
      <c r="I11" s="133">
        <v>0</v>
      </c>
      <c r="J11" s="133">
        <v>1</v>
      </c>
      <c r="K11" s="133">
        <v>0</v>
      </c>
      <c r="L11" s="133">
        <v>1</v>
      </c>
      <c r="M11" s="133">
        <v>0</v>
      </c>
      <c r="O11" s="244"/>
    </row>
    <row r="12" spans="1:15" ht="13.5">
      <c r="A12" s="244"/>
      <c r="B12" s="3" t="s">
        <v>336</v>
      </c>
      <c r="C12" s="132" t="s">
        <v>254</v>
      </c>
      <c r="D12" s="133">
        <v>3</v>
      </c>
      <c r="E12" s="133">
        <v>3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O12" s="244"/>
    </row>
    <row r="13" spans="1:15" ht="13.5">
      <c r="A13" s="244"/>
      <c r="B13" s="3" t="s">
        <v>113</v>
      </c>
      <c r="C13" s="132" t="s">
        <v>85</v>
      </c>
      <c r="D13" s="133">
        <v>3</v>
      </c>
      <c r="E13" s="133">
        <v>3</v>
      </c>
      <c r="F13" s="133">
        <v>0</v>
      </c>
      <c r="G13" s="133">
        <v>0</v>
      </c>
      <c r="H13" s="133">
        <v>1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"/>
      <c r="O13" s="244"/>
    </row>
    <row r="14" spans="1:15" ht="13.5">
      <c r="A14" s="244"/>
      <c r="B14" s="3" t="s">
        <v>103</v>
      </c>
      <c r="C14" s="132" t="s">
        <v>86</v>
      </c>
      <c r="D14" s="133">
        <v>3</v>
      </c>
      <c r="E14" s="133">
        <v>2</v>
      </c>
      <c r="F14" s="133">
        <v>1</v>
      </c>
      <c r="G14" s="133">
        <v>2</v>
      </c>
      <c r="H14" s="133">
        <v>2</v>
      </c>
      <c r="I14" s="133">
        <v>1</v>
      </c>
      <c r="J14" s="133">
        <v>0</v>
      </c>
      <c r="K14" s="133">
        <v>1</v>
      </c>
      <c r="L14" s="133">
        <v>0</v>
      </c>
      <c r="M14" s="133">
        <v>0</v>
      </c>
      <c r="O14" s="244"/>
    </row>
    <row r="15" spans="1:15" ht="13.5">
      <c r="A15" s="244"/>
      <c r="B15" s="3" t="s">
        <v>99</v>
      </c>
      <c r="C15" s="132" t="s">
        <v>116</v>
      </c>
      <c r="D15" s="133">
        <v>3</v>
      </c>
      <c r="E15" s="133">
        <v>3</v>
      </c>
      <c r="F15" s="133">
        <v>1</v>
      </c>
      <c r="G15" s="133">
        <v>1</v>
      </c>
      <c r="H15" s="133">
        <v>1</v>
      </c>
      <c r="I15" s="133">
        <v>0</v>
      </c>
      <c r="J15" s="133">
        <v>1</v>
      </c>
      <c r="K15" s="133">
        <v>0</v>
      </c>
      <c r="L15" s="133">
        <v>1</v>
      </c>
      <c r="M15" s="133">
        <v>0</v>
      </c>
      <c r="O15" s="244"/>
    </row>
    <row r="16" spans="1:15" ht="13.5">
      <c r="A16" s="244"/>
      <c r="B16" s="3" t="s">
        <v>337</v>
      </c>
      <c r="C16" s="132" t="s">
        <v>118</v>
      </c>
      <c r="D16" s="133">
        <v>3</v>
      </c>
      <c r="E16" s="133">
        <v>3</v>
      </c>
      <c r="F16" s="133">
        <v>1</v>
      </c>
      <c r="G16" s="133">
        <v>0</v>
      </c>
      <c r="H16" s="133">
        <v>1</v>
      </c>
      <c r="I16" s="133">
        <v>0</v>
      </c>
      <c r="J16" s="133">
        <v>0</v>
      </c>
      <c r="K16" s="133">
        <v>1</v>
      </c>
      <c r="L16" s="133">
        <v>0</v>
      </c>
      <c r="M16" s="133">
        <v>0</v>
      </c>
      <c r="O16" s="244"/>
    </row>
    <row r="17" spans="1:15" ht="13.5">
      <c r="A17" s="244"/>
      <c r="B17" s="3" t="s">
        <v>338</v>
      </c>
      <c r="C17" s="132" t="s">
        <v>91</v>
      </c>
      <c r="D17" s="133">
        <v>3</v>
      </c>
      <c r="E17" s="133">
        <v>3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O17" s="244"/>
    </row>
    <row r="18" spans="1:15" ht="13.5">
      <c r="A18" s="244"/>
      <c r="B18" s="3" t="s">
        <v>339</v>
      </c>
      <c r="C18" s="132" t="s">
        <v>92</v>
      </c>
      <c r="D18" s="133">
        <v>3</v>
      </c>
      <c r="E18" s="133">
        <v>3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1</v>
      </c>
      <c r="M18" s="133">
        <v>0</v>
      </c>
      <c r="O18" s="244"/>
    </row>
    <row r="19" spans="1:15" ht="13.5">
      <c r="A19" s="244"/>
      <c r="B19" s="3" t="s">
        <v>340</v>
      </c>
      <c r="C19" s="132" t="s">
        <v>94</v>
      </c>
      <c r="D19" s="133">
        <v>3</v>
      </c>
      <c r="E19" s="133">
        <v>3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O19" s="244"/>
    </row>
    <row r="20" spans="1:15" ht="13.5">
      <c r="A20" s="244"/>
      <c r="B20" s="3"/>
      <c r="C20" s="4"/>
      <c r="O20" s="244"/>
    </row>
    <row r="21" spans="1:15" ht="13.5">
      <c r="A21" s="244"/>
      <c r="B21" s="3"/>
      <c r="C21" s="1" t="s">
        <v>45</v>
      </c>
      <c r="D21" s="1" t="s">
        <v>48</v>
      </c>
      <c r="E21" s="1" t="s">
        <v>49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46</v>
      </c>
      <c r="K21" s="1" t="s">
        <v>47</v>
      </c>
      <c r="L21" s="1" t="s">
        <v>52</v>
      </c>
      <c r="O21" s="244"/>
    </row>
    <row r="22" spans="1:15" ht="13.5">
      <c r="A22" s="244"/>
      <c r="B22" s="45"/>
      <c r="C22" s="4" t="s">
        <v>120</v>
      </c>
      <c r="D22" s="133">
        <v>6</v>
      </c>
      <c r="E22" s="133">
        <v>69</v>
      </c>
      <c r="F22" s="133">
        <v>20</v>
      </c>
      <c r="G22" s="133">
        <v>3</v>
      </c>
      <c r="H22" s="133">
        <v>1</v>
      </c>
      <c r="I22" s="133">
        <v>0</v>
      </c>
      <c r="J22" s="133">
        <v>1</v>
      </c>
      <c r="K22" s="133">
        <v>1</v>
      </c>
      <c r="L22" s="133">
        <v>1</v>
      </c>
      <c r="O22" s="244"/>
    </row>
    <row r="23" spans="1:15" ht="13.5">
      <c r="A23" s="244"/>
      <c r="B23" s="3"/>
      <c r="C23" s="4" t="s">
        <v>20</v>
      </c>
      <c r="D23" s="133">
        <v>1</v>
      </c>
      <c r="E23" s="133">
        <v>20</v>
      </c>
      <c r="F23" s="133">
        <v>5</v>
      </c>
      <c r="G23" s="133">
        <v>0</v>
      </c>
      <c r="H23" s="133">
        <v>1</v>
      </c>
      <c r="I23" s="133">
        <v>1</v>
      </c>
      <c r="J23" s="133">
        <v>0</v>
      </c>
      <c r="K23" s="133">
        <v>0</v>
      </c>
      <c r="L23" s="133">
        <v>0</v>
      </c>
      <c r="O23" s="244"/>
    </row>
    <row r="24" spans="1:15" ht="13.5">
      <c r="A24" s="244"/>
      <c r="B24" s="3"/>
      <c r="C24" s="4"/>
      <c r="O24" s="244"/>
    </row>
    <row r="25" spans="1:15" ht="9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1:15" ht="14.25" customHeight="1" thickBot="1">
      <c r="A26" s="244"/>
      <c r="B26" t="s">
        <v>327</v>
      </c>
      <c r="O26" s="244"/>
    </row>
    <row r="27" spans="1:15" ht="24.75" customHeight="1">
      <c r="A27" s="244"/>
      <c r="C27" s="5"/>
      <c r="D27" s="6">
        <v>1</v>
      </c>
      <c r="E27" s="6">
        <v>2</v>
      </c>
      <c r="F27" s="6">
        <v>3</v>
      </c>
      <c r="G27" s="6">
        <v>4</v>
      </c>
      <c r="H27" s="6">
        <v>5</v>
      </c>
      <c r="I27" s="6">
        <v>6</v>
      </c>
      <c r="J27" s="6">
        <v>7</v>
      </c>
      <c r="K27" s="7" t="s">
        <v>0</v>
      </c>
      <c r="L27" s="2"/>
      <c r="M27" s="2"/>
      <c r="N27" s="2"/>
      <c r="O27" s="244"/>
    </row>
    <row r="28" spans="1:15" ht="24.75" customHeight="1">
      <c r="A28" s="244"/>
      <c r="C28" s="54" t="s">
        <v>60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9">
        <v>1</v>
      </c>
      <c r="L28" s="2"/>
      <c r="M28" s="2"/>
      <c r="N28" s="2"/>
      <c r="O28" s="244"/>
    </row>
    <row r="29" spans="1:15" ht="24.75" customHeight="1" thickBot="1">
      <c r="A29" s="244"/>
      <c r="C29" s="55" t="s">
        <v>330</v>
      </c>
      <c r="D29" s="10">
        <v>1</v>
      </c>
      <c r="E29" s="10">
        <v>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1">
        <v>6</v>
      </c>
      <c r="L29" s="2"/>
      <c r="M29" s="2"/>
      <c r="N29" s="2"/>
      <c r="O29" s="244"/>
    </row>
    <row r="30" spans="1:15" ht="13.5">
      <c r="A30" s="244"/>
      <c r="O30" s="244"/>
    </row>
    <row r="31" spans="1:15" ht="13.5">
      <c r="A31" s="244"/>
      <c r="C31" t="s">
        <v>3</v>
      </c>
      <c r="D31" t="s">
        <v>332</v>
      </c>
      <c r="O31" s="244"/>
    </row>
    <row r="32" spans="1:15" ht="13.5">
      <c r="A32" s="244"/>
      <c r="O32" s="244"/>
    </row>
    <row r="33" spans="1:15" ht="13.5">
      <c r="A33" s="244"/>
      <c r="C33" s="1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11</v>
      </c>
      <c r="I33" s="1" t="s">
        <v>9</v>
      </c>
      <c r="J33" s="1" t="s">
        <v>13</v>
      </c>
      <c r="K33" s="1" t="s">
        <v>10</v>
      </c>
      <c r="L33" s="1" t="s">
        <v>12</v>
      </c>
      <c r="M33" s="1" t="s">
        <v>63</v>
      </c>
      <c r="N33" s="1"/>
      <c r="O33" s="244"/>
    </row>
    <row r="34" spans="1:15" ht="13.5">
      <c r="A34" s="244"/>
      <c r="B34" s="3" t="s">
        <v>335</v>
      </c>
      <c r="C34" s="132" t="s">
        <v>206</v>
      </c>
      <c r="D34" s="133">
        <v>4</v>
      </c>
      <c r="E34" s="133">
        <v>4</v>
      </c>
      <c r="F34" s="133">
        <v>0</v>
      </c>
      <c r="G34" s="133">
        <v>0</v>
      </c>
      <c r="H34" s="133">
        <v>0</v>
      </c>
      <c r="I34" s="133">
        <v>0</v>
      </c>
      <c r="J34" s="133">
        <v>1</v>
      </c>
      <c r="K34" s="133">
        <v>0</v>
      </c>
      <c r="L34" s="133">
        <v>0</v>
      </c>
      <c r="M34" s="133">
        <v>0</v>
      </c>
      <c r="O34" s="244"/>
    </row>
    <row r="35" spans="1:15" ht="13.5">
      <c r="A35" s="244"/>
      <c r="B35" s="3" t="s">
        <v>336</v>
      </c>
      <c r="C35" s="132" t="s">
        <v>254</v>
      </c>
      <c r="D35" s="133">
        <v>4</v>
      </c>
      <c r="E35" s="133">
        <v>3</v>
      </c>
      <c r="F35" s="133">
        <v>0</v>
      </c>
      <c r="G35" s="133">
        <v>0</v>
      </c>
      <c r="H35" s="133">
        <v>0</v>
      </c>
      <c r="I35" s="133">
        <v>1</v>
      </c>
      <c r="J35" s="133">
        <v>0</v>
      </c>
      <c r="K35" s="133">
        <v>0</v>
      </c>
      <c r="L35" s="133">
        <v>0</v>
      </c>
      <c r="M35" s="133">
        <v>0</v>
      </c>
      <c r="O35" s="244"/>
    </row>
    <row r="36" spans="1:15" ht="13.5">
      <c r="A36" s="244"/>
      <c r="B36" s="3" t="s">
        <v>113</v>
      </c>
      <c r="C36" s="132" t="s">
        <v>85</v>
      </c>
      <c r="D36" s="133">
        <v>3</v>
      </c>
      <c r="E36" s="133">
        <v>3</v>
      </c>
      <c r="F36" s="133">
        <v>1</v>
      </c>
      <c r="G36" s="133">
        <v>0</v>
      </c>
      <c r="H36" s="133">
        <v>0</v>
      </c>
      <c r="I36" s="133">
        <v>0</v>
      </c>
      <c r="J36" s="133">
        <v>0</v>
      </c>
      <c r="K36" s="133">
        <v>1</v>
      </c>
      <c r="L36" s="133">
        <v>0</v>
      </c>
      <c r="M36" s="133">
        <v>0</v>
      </c>
      <c r="O36" s="244"/>
    </row>
    <row r="37" spans="1:15" ht="13.5">
      <c r="A37" s="244"/>
      <c r="B37" s="3" t="s">
        <v>103</v>
      </c>
      <c r="C37" s="132" t="s">
        <v>86</v>
      </c>
      <c r="D37" s="133">
        <v>3</v>
      </c>
      <c r="E37" s="133">
        <v>3</v>
      </c>
      <c r="F37" s="133">
        <v>1</v>
      </c>
      <c r="G37" s="133">
        <v>0</v>
      </c>
      <c r="H37" s="133">
        <v>1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O37" s="244"/>
    </row>
    <row r="38" spans="1:15" ht="13.5">
      <c r="A38" s="244"/>
      <c r="B38" s="3" t="s">
        <v>99</v>
      </c>
      <c r="C38" s="132" t="s">
        <v>116</v>
      </c>
      <c r="D38" s="133">
        <v>3</v>
      </c>
      <c r="E38" s="133">
        <v>3</v>
      </c>
      <c r="F38" s="133">
        <v>2</v>
      </c>
      <c r="G38" s="133">
        <v>0</v>
      </c>
      <c r="H38" s="133">
        <v>0</v>
      </c>
      <c r="I38" s="133">
        <v>0</v>
      </c>
      <c r="J38" s="133">
        <v>0</v>
      </c>
      <c r="K38" s="133">
        <v>1</v>
      </c>
      <c r="L38" s="133">
        <v>0</v>
      </c>
      <c r="M38" s="133">
        <v>0</v>
      </c>
      <c r="O38" s="244"/>
    </row>
    <row r="39" spans="1:15" ht="13.5">
      <c r="A39" s="244"/>
      <c r="B39" s="3" t="s">
        <v>337</v>
      </c>
      <c r="C39" s="132" t="s">
        <v>118</v>
      </c>
      <c r="D39" s="133">
        <v>2</v>
      </c>
      <c r="E39" s="133">
        <v>2</v>
      </c>
      <c r="F39" s="133">
        <v>1</v>
      </c>
      <c r="G39" s="133">
        <v>1</v>
      </c>
      <c r="H39" s="133">
        <v>0</v>
      </c>
      <c r="I39" s="133">
        <v>0</v>
      </c>
      <c r="J39" s="133">
        <v>0</v>
      </c>
      <c r="K39" s="133">
        <v>1</v>
      </c>
      <c r="L39" s="133">
        <v>1</v>
      </c>
      <c r="M39" s="133">
        <v>0</v>
      </c>
      <c r="O39" s="244"/>
    </row>
    <row r="40" spans="1:15" ht="13.5">
      <c r="A40" s="244"/>
      <c r="B40" s="45" t="s">
        <v>341</v>
      </c>
      <c r="C40" s="132" t="s">
        <v>298</v>
      </c>
      <c r="D40" s="133">
        <v>1</v>
      </c>
      <c r="E40" s="133">
        <v>1</v>
      </c>
      <c r="F40" s="133">
        <v>1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O40" s="244"/>
    </row>
    <row r="41" spans="1:15" ht="13.5">
      <c r="A41" s="244"/>
      <c r="B41" s="3" t="s">
        <v>104</v>
      </c>
      <c r="C41" s="132" t="s">
        <v>91</v>
      </c>
      <c r="D41" s="133">
        <v>3</v>
      </c>
      <c r="E41" s="133">
        <v>2</v>
      </c>
      <c r="F41" s="133">
        <v>0</v>
      </c>
      <c r="G41" s="133">
        <v>0</v>
      </c>
      <c r="H41" s="133">
        <v>0</v>
      </c>
      <c r="I41" s="133">
        <v>1</v>
      </c>
      <c r="J41" s="133">
        <v>0</v>
      </c>
      <c r="K41" s="133">
        <v>0</v>
      </c>
      <c r="L41" s="133">
        <v>0</v>
      </c>
      <c r="M41" s="133">
        <v>0</v>
      </c>
      <c r="O41" s="244"/>
    </row>
    <row r="42" spans="1:15" ht="13.5">
      <c r="A42" s="244"/>
      <c r="B42" s="3" t="s">
        <v>339</v>
      </c>
      <c r="C42" s="132" t="s">
        <v>92</v>
      </c>
      <c r="D42" s="133">
        <v>1</v>
      </c>
      <c r="E42" s="133">
        <v>1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O42" s="244"/>
    </row>
    <row r="43" spans="1:15" ht="13.5">
      <c r="A43" s="244"/>
      <c r="B43" s="45" t="s">
        <v>297</v>
      </c>
      <c r="C43" s="132" t="s">
        <v>156</v>
      </c>
      <c r="D43" s="133">
        <v>1</v>
      </c>
      <c r="E43" s="133">
        <v>1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O43" s="244"/>
    </row>
    <row r="44" spans="1:15" ht="13.5">
      <c r="A44" s="244"/>
      <c r="B44" s="3" t="s">
        <v>339</v>
      </c>
      <c r="C44" s="132" t="s">
        <v>242</v>
      </c>
      <c r="D44" s="133">
        <v>1</v>
      </c>
      <c r="E44" s="133">
        <v>1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O44" s="244"/>
    </row>
    <row r="45" spans="1:15" ht="13.5">
      <c r="A45" s="244"/>
      <c r="B45" s="3" t="s">
        <v>340</v>
      </c>
      <c r="C45" s="132" t="s">
        <v>94</v>
      </c>
      <c r="D45" s="133">
        <v>2</v>
      </c>
      <c r="E45" s="133">
        <v>2</v>
      </c>
      <c r="F45" s="133">
        <v>1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O45" s="244"/>
    </row>
    <row r="46" spans="1:15" ht="13.5">
      <c r="A46" s="244"/>
      <c r="B46" s="45" t="s">
        <v>297</v>
      </c>
      <c r="C46" s="4" t="s">
        <v>342</v>
      </c>
      <c r="D46" s="133">
        <v>1</v>
      </c>
      <c r="E46" s="133">
        <v>1</v>
      </c>
      <c r="F46" s="133">
        <v>0</v>
      </c>
      <c r="G46" s="133">
        <v>0</v>
      </c>
      <c r="H46" s="133">
        <v>0</v>
      </c>
      <c r="I46" s="133">
        <v>0</v>
      </c>
      <c r="J46" s="133">
        <v>1</v>
      </c>
      <c r="K46" s="133">
        <v>0</v>
      </c>
      <c r="L46" s="133">
        <v>0</v>
      </c>
      <c r="M46" s="133">
        <v>0</v>
      </c>
      <c r="O46" s="244"/>
    </row>
    <row r="47" spans="1:15" ht="13.5">
      <c r="A47" s="244"/>
      <c r="B47" s="3"/>
      <c r="C47" s="4"/>
      <c r="O47" s="244"/>
    </row>
    <row r="48" spans="1:15" ht="13.5">
      <c r="A48" s="244"/>
      <c r="B48" s="3"/>
      <c r="C48" s="1" t="s">
        <v>45</v>
      </c>
      <c r="D48" s="1" t="s">
        <v>48</v>
      </c>
      <c r="E48" s="1" t="s">
        <v>49</v>
      </c>
      <c r="F48" s="1" t="s">
        <v>5</v>
      </c>
      <c r="G48" s="1" t="s">
        <v>7</v>
      </c>
      <c r="H48" s="1" t="s">
        <v>9</v>
      </c>
      <c r="I48" s="1" t="s">
        <v>13</v>
      </c>
      <c r="J48" s="1" t="s">
        <v>46</v>
      </c>
      <c r="K48" s="1" t="s">
        <v>47</v>
      </c>
      <c r="L48" s="1" t="s">
        <v>52</v>
      </c>
      <c r="O48" s="244"/>
    </row>
    <row r="49" spans="1:15" ht="13.5">
      <c r="A49" s="244"/>
      <c r="B49" s="3"/>
      <c r="C49" s="4" t="s">
        <v>333</v>
      </c>
      <c r="D49" s="133">
        <v>1</v>
      </c>
      <c r="E49" s="133">
        <v>39</v>
      </c>
      <c r="F49" s="133">
        <v>12</v>
      </c>
      <c r="G49" s="133">
        <v>4</v>
      </c>
      <c r="H49" s="133">
        <v>4</v>
      </c>
      <c r="I49" s="133">
        <v>0</v>
      </c>
      <c r="J49" s="133">
        <v>6</v>
      </c>
      <c r="K49" s="133">
        <v>4</v>
      </c>
      <c r="L49" s="133">
        <v>0</v>
      </c>
      <c r="M49" s="1"/>
      <c r="N49" s="1"/>
      <c r="O49" s="244"/>
    </row>
    <row r="50" spans="1:15" ht="13.5">
      <c r="A50" s="244"/>
      <c r="B50" s="3"/>
      <c r="C50" s="4" t="s">
        <v>26</v>
      </c>
      <c r="D50" s="133">
        <v>5</v>
      </c>
      <c r="E50" s="133">
        <v>57</v>
      </c>
      <c r="F50" s="133">
        <v>19</v>
      </c>
      <c r="G50" s="133">
        <v>3</v>
      </c>
      <c r="H50" s="133">
        <v>1</v>
      </c>
      <c r="I50" s="133">
        <v>1</v>
      </c>
      <c r="J50" s="133">
        <v>0</v>
      </c>
      <c r="K50" s="133">
        <v>0</v>
      </c>
      <c r="L50" s="133">
        <v>0</v>
      </c>
      <c r="O50" s="244"/>
    </row>
    <row r="51" spans="1:15" ht="13.5">
      <c r="A51" s="244"/>
      <c r="O51" s="244"/>
    </row>
    <row r="52" spans="1:15" ht="9" customHeight="1" thickBot="1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</row>
    <row r="53" spans="2:22" ht="14.25" thickBot="1">
      <c r="B53" t="s">
        <v>62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1" t="s">
        <v>513</v>
      </c>
      <c r="U53" s="242"/>
      <c r="V53" s="243"/>
    </row>
    <row r="54" spans="2:22" ht="13.5">
      <c r="B54" s="56" t="s">
        <v>14</v>
      </c>
      <c r="C54" s="13" t="s">
        <v>35</v>
      </c>
      <c r="D54" s="13" t="s">
        <v>55</v>
      </c>
      <c r="E54" s="13" t="s">
        <v>5</v>
      </c>
      <c r="F54" s="13" t="s">
        <v>6</v>
      </c>
      <c r="G54" s="13" t="s">
        <v>7</v>
      </c>
      <c r="H54" s="13" t="s">
        <v>8</v>
      </c>
      <c r="I54" s="13" t="s">
        <v>11</v>
      </c>
      <c r="J54" s="13" t="s">
        <v>9</v>
      </c>
      <c r="K54" s="13" t="s">
        <v>13</v>
      </c>
      <c r="L54" s="13" t="s">
        <v>10</v>
      </c>
      <c r="M54" s="27" t="s">
        <v>12</v>
      </c>
      <c r="N54" s="27" t="s">
        <v>63</v>
      </c>
      <c r="O54" s="13"/>
      <c r="P54" s="13" t="s">
        <v>36</v>
      </c>
      <c r="Q54" s="13" t="s">
        <v>1</v>
      </c>
      <c r="R54" s="13" t="s">
        <v>37</v>
      </c>
      <c r="S54" s="14" t="s">
        <v>38</v>
      </c>
      <c r="T54" s="174" t="s">
        <v>6</v>
      </c>
      <c r="U54" s="27" t="s">
        <v>7</v>
      </c>
      <c r="V54" s="28" t="s">
        <v>36</v>
      </c>
    </row>
    <row r="55" spans="2:22" ht="13.5">
      <c r="B55" s="15">
        <v>1</v>
      </c>
      <c r="C55" s="16" t="s">
        <v>15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/>
      <c r="P55" s="24">
        <v>0</v>
      </c>
      <c r="Q55" s="17">
        <v>0</v>
      </c>
      <c r="R55" s="17">
        <v>0</v>
      </c>
      <c r="S55" s="23">
        <v>0</v>
      </c>
      <c r="T55" s="15">
        <v>0</v>
      </c>
      <c r="U55" s="17">
        <v>0</v>
      </c>
      <c r="V55" s="29">
        <v>0</v>
      </c>
    </row>
    <row r="56" spans="2:22" ht="13.5">
      <c r="B56" s="15">
        <v>2</v>
      </c>
      <c r="C56" s="16" t="s">
        <v>16</v>
      </c>
      <c r="D56" s="17">
        <v>2</v>
      </c>
      <c r="E56" s="17">
        <f>D18+D42</f>
        <v>4</v>
      </c>
      <c r="F56" s="17">
        <f aca="true" t="shared" si="0" ref="F56:N56">E18+E42</f>
        <v>4</v>
      </c>
      <c r="G56" s="17">
        <f t="shared" si="0"/>
        <v>0</v>
      </c>
      <c r="H56" s="17">
        <f t="shared" si="0"/>
        <v>0</v>
      </c>
      <c r="I56" s="17">
        <f t="shared" si="0"/>
        <v>0</v>
      </c>
      <c r="J56" s="17">
        <f t="shared" si="0"/>
        <v>0</v>
      </c>
      <c r="K56" s="17">
        <f t="shared" si="0"/>
        <v>0</v>
      </c>
      <c r="L56" s="17">
        <f t="shared" si="0"/>
        <v>0</v>
      </c>
      <c r="M56" s="17">
        <f t="shared" si="0"/>
        <v>1</v>
      </c>
      <c r="N56" s="17">
        <f t="shared" si="0"/>
        <v>0</v>
      </c>
      <c r="O56" s="17"/>
      <c r="P56" s="24">
        <f aca="true" t="shared" si="1" ref="P56:P72">G56/F56</f>
        <v>0</v>
      </c>
      <c r="Q56" s="17">
        <v>0</v>
      </c>
      <c r="R56" s="17">
        <v>0</v>
      </c>
      <c r="S56" s="23">
        <v>0</v>
      </c>
      <c r="T56" s="15">
        <v>1</v>
      </c>
      <c r="U56" s="17">
        <v>0</v>
      </c>
      <c r="V56" s="29">
        <f>U56/T56</f>
        <v>0</v>
      </c>
    </row>
    <row r="57" spans="2:22" ht="13.5">
      <c r="B57" s="15">
        <v>3</v>
      </c>
      <c r="C57" s="16" t="s">
        <v>31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/>
      <c r="P57" s="24">
        <v>0</v>
      </c>
      <c r="Q57" s="17">
        <v>0</v>
      </c>
      <c r="R57" s="17">
        <v>0</v>
      </c>
      <c r="S57" s="23">
        <v>0</v>
      </c>
      <c r="T57" s="15">
        <v>0</v>
      </c>
      <c r="U57" s="17">
        <v>0</v>
      </c>
      <c r="V57" s="29">
        <v>0</v>
      </c>
    </row>
    <row r="58" spans="2:22" ht="13.5">
      <c r="B58" s="15">
        <v>4</v>
      </c>
      <c r="C58" s="16" t="s">
        <v>17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/>
      <c r="P58" s="24">
        <v>0</v>
      </c>
      <c r="Q58" s="17">
        <v>0</v>
      </c>
      <c r="R58" s="17">
        <v>0</v>
      </c>
      <c r="S58" s="23">
        <v>0</v>
      </c>
      <c r="T58" s="15">
        <v>0</v>
      </c>
      <c r="U58" s="17">
        <v>0</v>
      </c>
      <c r="V58" s="29">
        <v>0</v>
      </c>
    </row>
    <row r="59" spans="2:22" ht="13.5">
      <c r="B59" s="15">
        <v>5</v>
      </c>
      <c r="C59" s="16" t="s">
        <v>32</v>
      </c>
      <c r="D59" s="17">
        <v>1</v>
      </c>
      <c r="E59" s="17">
        <f>D44</f>
        <v>1</v>
      </c>
      <c r="F59" s="17">
        <f aca="true" t="shared" si="2" ref="F59:N59">E44</f>
        <v>1</v>
      </c>
      <c r="G59" s="17">
        <f t="shared" si="2"/>
        <v>0</v>
      </c>
      <c r="H59" s="17">
        <f t="shared" si="2"/>
        <v>0</v>
      </c>
      <c r="I59" s="17">
        <f t="shared" si="2"/>
        <v>0</v>
      </c>
      <c r="J59" s="17">
        <f t="shared" si="2"/>
        <v>0</v>
      </c>
      <c r="K59" s="17">
        <f t="shared" si="2"/>
        <v>0</v>
      </c>
      <c r="L59" s="17">
        <f t="shared" si="2"/>
        <v>0</v>
      </c>
      <c r="M59" s="17">
        <f t="shared" si="2"/>
        <v>0</v>
      </c>
      <c r="N59" s="17">
        <f t="shared" si="2"/>
        <v>0</v>
      </c>
      <c r="O59" s="17"/>
      <c r="P59" s="24">
        <f>G59/F59</f>
        <v>0</v>
      </c>
      <c r="Q59" s="17">
        <v>0</v>
      </c>
      <c r="R59" s="17">
        <v>0</v>
      </c>
      <c r="S59" s="23">
        <v>0</v>
      </c>
      <c r="T59" s="15">
        <v>0</v>
      </c>
      <c r="U59" s="17">
        <v>0</v>
      </c>
      <c r="V59" s="29">
        <v>0</v>
      </c>
    </row>
    <row r="60" spans="2:22" ht="13.5">
      <c r="B60" s="15">
        <v>6</v>
      </c>
      <c r="C60" s="16" t="s">
        <v>77</v>
      </c>
      <c r="D60" s="17">
        <v>1</v>
      </c>
      <c r="E60" s="17">
        <f>D46</f>
        <v>1</v>
      </c>
      <c r="F60" s="17">
        <f aca="true" t="shared" si="3" ref="F60:N60">E46</f>
        <v>1</v>
      </c>
      <c r="G60" s="17">
        <f t="shared" si="3"/>
        <v>0</v>
      </c>
      <c r="H60" s="17">
        <f t="shared" si="3"/>
        <v>0</v>
      </c>
      <c r="I60" s="17">
        <f t="shared" si="3"/>
        <v>0</v>
      </c>
      <c r="J60" s="17">
        <f t="shared" si="3"/>
        <v>0</v>
      </c>
      <c r="K60" s="17">
        <f t="shared" si="3"/>
        <v>1</v>
      </c>
      <c r="L60" s="17">
        <f t="shared" si="3"/>
        <v>0</v>
      </c>
      <c r="M60" s="17">
        <f t="shared" si="3"/>
        <v>0</v>
      </c>
      <c r="N60" s="17">
        <f t="shared" si="3"/>
        <v>0</v>
      </c>
      <c r="O60" s="17"/>
      <c r="P60" s="24">
        <f t="shared" si="1"/>
        <v>0</v>
      </c>
      <c r="Q60" s="17">
        <v>0</v>
      </c>
      <c r="R60" s="17">
        <v>0</v>
      </c>
      <c r="S60" s="23">
        <v>0</v>
      </c>
      <c r="T60" s="15">
        <v>0</v>
      </c>
      <c r="U60" s="17">
        <v>0</v>
      </c>
      <c r="V60" s="29">
        <v>0</v>
      </c>
    </row>
    <row r="61" spans="2:22" ht="13.5">
      <c r="B61" s="15">
        <v>7</v>
      </c>
      <c r="C61" s="16" t="s">
        <v>19</v>
      </c>
      <c r="D61" s="17">
        <v>1</v>
      </c>
      <c r="E61" s="17">
        <f>D40</f>
        <v>1</v>
      </c>
      <c r="F61" s="17">
        <f aca="true" t="shared" si="4" ref="F61:N61">E40</f>
        <v>1</v>
      </c>
      <c r="G61" s="17">
        <f t="shared" si="4"/>
        <v>1</v>
      </c>
      <c r="H61" s="17">
        <f t="shared" si="4"/>
        <v>0</v>
      </c>
      <c r="I61" s="17">
        <f t="shared" si="4"/>
        <v>0</v>
      </c>
      <c r="J61" s="17">
        <f t="shared" si="4"/>
        <v>0</v>
      </c>
      <c r="K61" s="17">
        <f t="shared" si="4"/>
        <v>0</v>
      </c>
      <c r="L61" s="17">
        <f t="shared" si="4"/>
        <v>0</v>
      </c>
      <c r="M61" s="17">
        <f t="shared" si="4"/>
        <v>0</v>
      </c>
      <c r="N61" s="17">
        <f t="shared" si="4"/>
        <v>0</v>
      </c>
      <c r="O61" s="17"/>
      <c r="P61" s="24">
        <f t="shared" si="1"/>
        <v>1</v>
      </c>
      <c r="Q61" s="17">
        <v>0</v>
      </c>
      <c r="R61" s="17">
        <v>0</v>
      </c>
      <c r="S61" s="23">
        <v>0</v>
      </c>
      <c r="T61" s="15">
        <v>0</v>
      </c>
      <c r="U61" s="17">
        <v>0</v>
      </c>
      <c r="V61" s="29">
        <v>0</v>
      </c>
    </row>
    <row r="62" spans="2:22" ht="13.5">
      <c r="B62" s="15">
        <v>8</v>
      </c>
      <c r="C62" s="16" t="s">
        <v>34</v>
      </c>
      <c r="D62" s="17">
        <v>2</v>
      </c>
      <c r="E62" s="17">
        <f>D38+D15</f>
        <v>6</v>
      </c>
      <c r="F62" s="17">
        <f aca="true" t="shared" si="5" ref="F62:N62">E38+E15</f>
        <v>6</v>
      </c>
      <c r="G62" s="17">
        <f t="shared" si="5"/>
        <v>3</v>
      </c>
      <c r="H62" s="17">
        <f t="shared" si="5"/>
        <v>1</v>
      </c>
      <c r="I62" s="17">
        <f t="shared" si="5"/>
        <v>1</v>
      </c>
      <c r="J62" s="17">
        <f t="shared" si="5"/>
        <v>0</v>
      </c>
      <c r="K62" s="17">
        <f t="shared" si="5"/>
        <v>1</v>
      </c>
      <c r="L62" s="17">
        <f t="shared" si="5"/>
        <v>1</v>
      </c>
      <c r="M62" s="17">
        <f t="shared" si="5"/>
        <v>1</v>
      </c>
      <c r="N62" s="17">
        <f t="shared" si="5"/>
        <v>0</v>
      </c>
      <c r="O62" s="17"/>
      <c r="P62" s="24">
        <f t="shared" si="1"/>
        <v>0.5</v>
      </c>
      <c r="Q62" s="17">
        <v>1</v>
      </c>
      <c r="R62" s="17">
        <v>0</v>
      </c>
      <c r="S62" s="23">
        <v>0</v>
      </c>
      <c r="T62" s="15">
        <v>2</v>
      </c>
      <c r="U62" s="17">
        <v>0</v>
      </c>
      <c r="V62" s="29">
        <f>U62/T62</f>
        <v>0</v>
      </c>
    </row>
    <row r="63" spans="2:22" ht="13.5">
      <c r="B63" s="15">
        <v>9</v>
      </c>
      <c r="C63" s="16" t="s">
        <v>29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/>
      <c r="P63" s="24">
        <v>0</v>
      </c>
      <c r="Q63" s="17">
        <v>0</v>
      </c>
      <c r="R63" s="17">
        <v>0</v>
      </c>
      <c r="S63" s="23">
        <v>0</v>
      </c>
      <c r="T63" s="15">
        <v>0</v>
      </c>
      <c r="U63" s="17">
        <v>0</v>
      </c>
      <c r="V63" s="29">
        <v>0</v>
      </c>
    </row>
    <row r="64" spans="2:22" ht="13.5">
      <c r="B64" s="15">
        <v>10</v>
      </c>
      <c r="C64" s="75" t="s">
        <v>20</v>
      </c>
      <c r="D64" s="17">
        <v>2</v>
      </c>
      <c r="E64" s="17">
        <f>D13+D36</f>
        <v>6</v>
      </c>
      <c r="F64" s="17">
        <f aca="true" t="shared" si="6" ref="F64:N64">E13+E36</f>
        <v>6</v>
      </c>
      <c r="G64" s="17">
        <f t="shared" si="6"/>
        <v>1</v>
      </c>
      <c r="H64" s="17">
        <f t="shared" si="6"/>
        <v>0</v>
      </c>
      <c r="I64" s="17">
        <f t="shared" si="6"/>
        <v>1</v>
      </c>
      <c r="J64" s="17">
        <f t="shared" si="6"/>
        <v>0</v>
      </c>
      <c r="K64" s="17">
        <f t="shared" si="6"/>
        <v>0</v>
      </c>
      <c r="L64" s="17">
        <f t="shared" si="6"/>
        <v>1</v>
      </c>
      <c r="M64" s="17">
        <f t="shared" si="6"/>
        <v>0</v>
      </c>
      <c r="N64" s="17">
        <f t="shared" si="6"/>
        <v>0</v>
      </c>
      <c r="O64" s="17"/>
      <c r="P64" s="24">
        <f t="shared" si="1"/>
        <v>0.16666666666666666</v>
      </c>
      <c r="Q64" s="17">
        <v>0</v>
      </c>
      <c r="R64" s="17">
        <v>0</v>
      </c>
      <c r="S64" s="23">
        <v>0</v>
      </c>
      <c r="T64" s="15">
        <v>0</v>
      </c>
      <c r="U64" s="17">
        <v>0</v>
      </c>
      <c r="V64" s="29">
        <v>0</v>
      </c>
    </row>
    <row r="65" spans="2:22" ht="13.5">
      <c r="B65" s="15">
        <v>12</v>
      </c>
      <c r="C65" s="16" t="s">
        <v>22</v>
      </c>
      <c r="D65" s="17">
        <v>2</v>
      </c>
      <c r="E65" s="17">
        <f>D45+D19</f>
        <v>5</v>
      </c>
      <c r="F65" s="17">
        <f aca="true" t="shared" si="7" ref="F65:N65">E45+E19</f>
        <v>5</v>
      </c>
      <c r="G65" s="17">
        <f t="shared" si="7"/>
        <v>1</v>
      </c>
      <c r="H65" s="17">
        <f t="shared" si="7"/>
        <v>0</v>
      </c>
      <c r="I65" s="17">
        <f t="shared" si="7"/>
        <v>0</v>
      </c>
      <c r="J65" s="17">
        <f t="shared" si="7"/>
        <v>0</v>
      </c>
      <c r="K65" s="17">
        <f t="shared" si="7"/>
        <v>0</v>
      </c>
      <c r="L65" s="17">
        <f t="shared" si="7"/>
        <v>0</v>
      </c>
      <c r="M65" s="17">
        <f t="shared" si="7"/>
        <v>0</v>
      </c>
      <c r="N65" s="17">
        <f t="shared" si="7"/>
        <v>0</v>
      </c>
      <c r="O65" s="17"/>
      <c r="P65" s="24">
        <f t="shared" si="1"/>
        <v>0.2</v>
      </c>
      <c r="Q65" s="17">
        <v>0</v>
      </c>
      <c r="R65" s="17">
        <v>0</v>
      </c>
      <c r="S65" s="23">
        <v>0</v>
      </c>
      <c r="T65" s="15">
        <v>0</v>
      </c>
      <c r="U65" s="17">
        <v>0</v>
      </c>
      <c r="V65" s="29">
        <v>0</v>
      </c>
    </row>
    <row r="66" spans="2:22" ht="13.5">
      <c r="B66" s="15">
        <v>13</v>
      </c>
      <c r="C66" s="16" t="s">
        <v>23</v>
      </c>
      <c r="D66" s="17">
        <v>2</v>
      </c>
      <c r="E66" s="17">
        <f>D34+D11</f>
        <v>7</v>
      </c>
      <c r="F66" s="17">
        <f aca="true" t="shared" si="8" ref="F66:N66">E34+E11</f>
        <v>7</v>
      </c>
      <c r="G66" s="17">
        <f t="shared" si="8"/>
        <v>0</v>
      </c>
      <c r="H66" s="17">
        <f t="shared" si="8"/>
        <v>0</v>
      </c>
      <c r="I66" s="17">
        <f t="shared" si="8"/>
        <v>0</v>
      </c>
      <c r="J66" s="17">
        <f t="shared" si="8"/>
        <v>0</v>
      </c>
      <c r="K66" s="17">
        <f t="shared" si="8"/>
        <v>2</v>
      </c>
      <c r="L66" s="17">
        <f t="shared" si="8"/>
        <v>0</v>
      </c>
      <c r="M66" s="17">
        <f t="shared" si="8"/>
        <v>1</v>
      </c>
      <c r="N66" s="17">
        <f t="shared" si="8"/>
        <v>0</v>
      </c>
      <c r="O66" s="17"/>
      <c r="P66" s="24">
        <f t="shared" si="1"/>
        <v>0</v>
      </c>
      <c r="Q66" s="17">
        <v>0</v>
      </c>
      <c r="R66" s="17">
        <v>0</v>
      </c>
      <c r="S66" s="23">
        <v>0</v>
      </c>
      <c r="T66" s="15">
        <v>1</v>
      </c>
      <c r="U66" s="17">
        <v>0</v>
      </c>
      <c r="V66" s="29">
        <f>U66/T66</f>
        <v>0</v>
      </c>
    </row>
    <row r="67" spans="2:22" ht="13.5">
      <c r="B67" s="15">
        <v>14</v>
      </c>
      <c r="C67" s="16" t="s">
        <v>24</v>
      </c>
      <c r="D67" s="17">
        <v>1</v>
      </c>
      <c r="E67" s="17">
        <f>D43</f>
        <v>1</v>
      </c>
      <c r="F67" s="17">
        <f aca="true" t="shared" si="9" ref="F67:N67">E43</f>
        <v>1</v>
      </c>
      <c r="G67" s="17">
        <f t="shared" si="9"/>
        <v>0</v>
      </c>
      <c r="H67" s="17">
        <f t="shared" si="9"/>
        <v>0</v>
      </c>
      <c r="I67" s="17">
        <f t="shared" si="9"/>
        <v>0</v>
      </c>
      <c r="J67" s="17">
        <f t="shared" si="9"/>
        <v>0</v>
      </c>
      <c r="K67" s="17">
        <f t="shared" si="9"/>
        <v>0</v>
      </c>
      <c r="L67" s="17">
        <f t="shared" si="9"/>
        <v>0</v>
      </c>
      <c r="M67" s="17">
        <f t="shared" si="9"/>
        <v>0</v>
      </c>
      <c r="N67" s="17">
        <f t="shared" si="9"/>
        <v>0</v>
      </c>
      <c r="O67" s="17"/>
      <c r="P67" s="24">
        <f t="shared" si="1"/>
        <v>0</v>
      </c>
      <c r="Q67" s="17">
        <v>0</v>
      </c>
      <c r="R67" s="17">
        <v>0</v>
      </c>
      <c r="S67" s="23">
        <v>0</v>
      </c>
      <c r="T67" s="15">
        <v>0</v>
      </c>
      <c r="U67" s="17">
        <v>0</v>
      </c>
      <c r="V67" s="29">
        <v>0</v>
      </c>
    </row>
    <row r="68" spans="2:22" ht="13.5">
      <c r="B68" s="15">
        <v>15</v>
      </c>
      <c r="C68" s="16" t="s">
        <v>25</v>
      </c>
      <c r="D68" s="17">
        <v>2</v>
      </c>
      <c r="E68" s="17">
        <f>D35+D12</f>
        <v>7</v>
      </c>
      <c r="F68" s="17">
        <f aca="true" t="shared" si="10" ref="F68:N68">E35+E12</f>
        <v>6</v>
      </c>
      <c r="G68" s="17">
        <f t="shared" si="10"/>
        <v>0</v>
      </c>
      <c r="H68" s="17">
        <f t="shared" si="10"/>
        <v>0</v>
      </c>
      <c r="I68" s="17">
        <f t="shared" si="10"/>
        <v>0</v>
      </c>
      <c r="J68" s="17">
        <f t="shared" si="10"/>
        <v>1</v>
      </c>
      <c r="K68" s="17">
        <f t="shared" si="10"/>
        <v>0</v>
      </c>
      <c r="L68" s="17">
        <f t="shared" si="10"/>
        <v>0</v>
      </c>
      <c r="M68" s="17">
        <f t="shared" si="10"/>
        <v>0</v>
      </c>
      <c r="N68" s="17">
        <f t="shared" si="10"/>
        <v>0</v>
      </c>
      <c r="O68" s="17"/>
      <c r="P68" s="24">
        <f t="shared" si="1"/>
        <v>0</v>
      </c>
      <c r="Q68" s="17">
        <v>0</v>
      </c>
      <c r="R68" s="17">
        <v>0</v>
      </c>
      <c r="S68" s="23">
        <v>0</v>
      </c>
      <c r="T68" s="15">
        <v>0</v>
      </c>
      <c r="U68" s="17">
        <v>0</v>
      </c>
      <c r="V68" s="29">
        <v>0</v>
      </c>
    </row>
    <row r="69" spans="2:22" ht="13.5">
      <c r="B69" s="15">
        <v>16</v>
      </c>
      <c r="C69" s="16" t="s">
        <v>26</v>
      </c>
      <c r="D69" s="17">
        <v>2</v>
      </c>
      <c r="E69" s="17">
        <f>D37+D14</f>
        <v>6</v>
      </c>
      <c r="F69" s="17">
        <f aca="true" t="shared" si="11" ref="F69:N69">E37+E14</f>
        <v>5</v>
      </c>
      <c r="G69" s="17">
        <f t="shared" si="11"/>
        <v>2</v>
      </c>
      <c r="H69" s="17">
        <f t="shared" si="11"/>
        <v>2</v>
      </c>
      <c r="I69" s="17">
        <f t="shared" si="11"/>
        <v>3</v>
      </c>
      <c r="J69" s="17">
        <f t="shared" si="11"/>
        <v>1</v>
      </c>
      <c r="K69" s="17">
        <f t="shared" si="11"/>
        <v>0</v>
      </c>
      <c r="L69" s="17">
        <f t="shared" si="11"/>
        <v>1</v>
      </c>
      <c r="M69" s="17">
        <f t="shared" si="11"/>
        <v>0</v>
      </c>
      <c r="N69" s="17">
        <f t="shared" si="11"/>
        <v>0</v>
      </c>
      <c r="O69" s="17"/>
      <c r="P69" s="24">
        <f t="shared" si="1"/>
        <v>0.4</v>
      </c>
      <c r="Q69" s="17">
        <v>1</v>
      </c>
      <c r="R69" s="17">
        <v>0</v>
      </c>
      <c r="S69" s="23">
        <v>0</v>
      </c>
      <c r="T69" s="15">
        <v>1</v>
      </c>
      <c r="U69" s="17">
        <v>0</v>
      </c>
      <c r="V69" s="29">
        <f>U69/T69</f>
        <v>0</v>
      </c>
    </row>
    <row r="70" spans="2:22" ht="13.5">
      <c r="B70" s="15">
        <v>17</v>
      </c>
      <c r="C70" s="16" t="s">
        <v>27</v>
      </c>
      <c r="D70" s="17">
        <v>2</v>
      </c>
      <c r="E70" s="17">
        <f>D41+D17</f>
        <v>6</v>
      </c>
      <c r="F70" s="17">
        <f aca="true" t="shared" si="12" ref="F70:N70">E41+E17</f>
        <v>5</v>
      </c>
      <c r="G70" s="17">
        <f t="shared" si="12"/>
        <v>0</v>
      </c>
      <c r="H70" s="17">
        <f t="shared" si="12"/>
        <v>0</v>
      </c>
      <c r="I70" s="17">
        <f t="shared" si="12"/>
        <v>0</v>
      </c>
      <c r="J70" s="17">
        <f t="shared" si="12"/>
        <v>1</v>
      </c>
      <c r="K70" s="17">
        <f t="shared" si="12"/>
        <v>0</v>
      </c>
      <c r="L70" s="17">
        <f t="shared" si="12"/>
        <v>0</v>
      </c>
      <c r="M70" s="17">
        <f t="shared" si="12"/>
        <v>0</v>
      </c>
      <c r="N70" s="17">
        <f t="shared" si="12"/>
        <v>0</v>
      </c>
      <c r="O70" s="17"/>
      <c r="P70" s="24">
        <f>G70/F70</f>
        <v>0</v>
      </c>
      <c r="Q70" s="17">
        <v>0</v>
      </c>
      <c r="R70" s="17">
        <v>0</v>
      </c>
      <c r="S70" s="23">
        <v>0</v>
      </c>
      <c r="T70" s="15">
        <v>2</v>
      </c>
      <c r="U70" s="17">
        <v>0</v>
      </c>
      <c r="V70" s="29">
        <f>U70/T70</f>
        <v>0</v>
      </c>
    </row>
    <row r="71" spans="2:22" ht="13.5">
      <c r="B71" s="15">
        <v>18</v>
      </c>
      <c r="C71" s="16" t="s">
        <v>225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/>
      <c r="P71" s="24">
        <v>0</v>
      </c>
      <c r="Q71" s="17">
        <v>0</v>
      </c>
      <c r="R71" s="17">
        <v>0</v>
      </c>
      <c r="S71" s="23">
        <v>0</v>
      </c>
      <c r="T71" s="15">
        <v>0</v>
      </c>
      <c r="U71" s="17">
        <v>0</v>
      </c>
      <c r="V71" s="29">
        <v>0</v>
      </c>
    </row>
    <row r="72" spans="2:22" ht="13.5">
      <c r="B72" s="15">
        <v>19</v>
      </c>
      <c r="C72" s="16" t="s">
        <v>28</v>
      </c>
      <c r="D72" s="17">
        <v>2</v>
      </c>
      <c r="E72" s="17">
        <f>D39+D16</f>
        <v>5</v>
      </c>
      <c r="F72" s="17">
        <f aca="true" t="shared" si="13" ref="F72:N72">E39+E16</f>
        <v>5</v>
      </c>
      <c r="G72" s="17">
        <f t="shared" si="13"/>
        <v>2</v>
      </c>
      <c r="H72" s="17">
        <f t="shared" si="13"/>
        <v>1</v>
      </c>
      <c r="I72" s="17">
        <f t="shared" si="13"/>
        <v>1</v>
      </c>
      <c r="J72" s="17">
        <f t="shared" si="13"/>
        <v>0</v>
      </c>
      <c r="K72" s="17">
        <f t="shared" si="13"/>
        <v>0</v>
      </c>
      <c r="L72" s="17">
        <f t="shared" si="13"/>
        <v>2</v>
      </c>
      <c r="M72" s="17">
        <f t="shared" si="13"/>
        <v>1</v>
      </c>
      <c r="N72" s="17">
        <f t="shared" si="13"/>
        <v>0</v>
      </c>
      <c r="O72" s="17"/>
      <c r="P72" s="24">
        <f t="shared" si="1"/>
        <v>0.4</v>
      </c>
      <c r="Q72" s="17">
        <v>0</v>
      </c>
      <c r="R72" s="17">
        <v>0</v>
      </c>
      <c r="S72" s="23">
        <v>0</v>
      </c>
      <c r="T72" s="15">
        <v>1</v>
      </c>
      <c r="U72" s="17">
        <v>1</v>
      </c>
      <c r="V72" s="29">
        <f>U72/T72</f>
        <v>1</v>
      </c>
    </row>
    <row r="73" spans="2:22" ht="14.25" thickBot="1">
      <c r="B73" s="59">
        <v>20</v>
      </c>
      <c r="C73" s="57" t="s">
        <v>30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/>
      <c r="P73" s="26">
        <v>0</v>
      </c>
      <c r="Q73" s="20">
        <v>0</v>
      </c>
      <c r="R73" s="20">
        <v>0</v>
      </c>
      <c r="S73" s="25">
        <v>0</v>
      </c>
      <c r="T73" s="59">
        <v>0</v>
      </c>
      <c r="U73" s="20">
        <v>0</v>
      </c>
      <c r="V73" s="61">
        <v>0</v>
      </c>
    </row>
    <row r="75" ht="14.25" thickBot="1">
      <c r="B75" t="s">
        <v>51</v>
      </c>
    </row>
    <row r="76" spans="2:19" ht="13.5">
      <c r="B76" s="56" t="s">
        <v>14</v>
      </c>
      <c r="C76" s="13" t="s">
        <v>35</v>
      </c>
      <c r="D76" s="13" t="s">
        <v>55</v>
      </c>
      <c r="E76" s="13" t="s">
        <v>48</v>
      </c>
      <c r="F76" s="13" t="s">
        <v>49</v>
      </c>
      <c r="G76" s="13" t="s">
        <v>5</v>
      </c>
      <c r="H76" s="13" t="s">
        <v>7</v>
      </c>
      <c r="I76" s="13" t="s">
        <v>9</v>
      </c>
      <c r="J76" s="13" t="s">
        <v>13</v>
      </c>
      <c r="K76" s="13" t="s">
        <v>46</v>
      </c>
      <c r="L76" s="13" t="s">
        <v>47</v>
      </c>
      <c r="M76" s="13" t="s">
        <v>52</v>
      </c>
      <c r="N76" s="13"/>
      <c r="O76" s="34"/>
      <c r="P76" s="13" t="s">
        <v>50</v>
      </c>
      <c r="Q76" s="13" t="s">
        <v>53</v>
      </c>
      <c r="R76" s="13" t="s">
        <v>54</v>
      </c>
      <c r="S76" s="14" t="s">
        <v>56</v>
      </c>
    </row>
    <row r="77" spans="2:19" ht="13.5">
      <c r="B77" s="68">
        <v>10</v>
      </c>
      <c r="C77" s="161" t="s">
        <v>20</v>
      </c>
      <c r="D77" s="50">
        <v>2</v>
      </c>
      <c r="E77" s="50">
        <f>D23+D49</f>
        <v>2</v>
      </c>
      <c r="F77" s="50">
        <f aca="true" t="shared" si="14" ref="F77:M77">E23+E49</f>
        <v>59</v>
      </c>
      <c r="G77" s="50">
        <f t="shared" si="14"/>
        <v>17</v>
      </c>
      <c r="H77" s="50">
        <f t="shared" si="14"/>
        <v>4</v>
      </c>
      <c r="I77" s="50">
        <f t="shared" si="14"/>
        <v>5</v>
      </c>
      <c r="J77" s="50">
        <f t="shared" si="14"/>
        <v>1</v>
      </c>
      <c r="K77" s="50">
        <f t="shared" si="14"/>
        <v>6</v>
      </c>
      <c r="L77" s="50">
        <f t="shared" si="14"/>
        <v>4</v>
      </c>
      <c r="M77" s="50">
        <f t="shared" si="14"/>
        <v>0</v>
      </c>
      <c r="N77" s="50"/>
      <c r="O77" s="69"/>
      <c r="P77" s="37">
        <f>L77/E77*7</f>
        <v>14</v>
      </c>
      <c r="Q77" s="50">
        <v>0</v>
      </c>
      <c r="R77" s="50">
        <v>1</v>
      </c>
      <c r="S77" s="51">
        <v>0</v>
      </c>
    </row>
    <row r="78" spans="2:19" ht="14.25" thickBot="1">
      <c r="B78" s="79">
        <v>16</v>
      </c>
      <c r="C78" s="57" t="s">
        <v>26</v>
      </c>
      <c r="D78" s="80">
        <v>2</v>
      </c>
      <c r="E78" s="80">
        <f>D50+D22</f>
        <v>11</v>
      </c>
      <c r="F78" s="80">
        <f aca="true" t="shared" si="15" ref="F78:M78">E50+E22</f>
        <v>126</v>
      </c>
      <c r="G78" s="80">
        <f t="shared" si="15"/>
        <v>39</v>
      </c>
      <c r="H78" s="80">
        <f t="shared" si="15"/>
        <v>6</v>
      </c>
      <c r="I78" s="80">
        <f t="shared" si="15"/>
        <v>2</v>
      </c>
      <c r="J78" s="80">
        <f t="shared" si="15"/>
        <v>1</v>
      </c>
      <c r="K78" s="80">
        <f t="shared" si="15"/>
        <v>1</v>
      </c>
      <c r="L78" s="80">
        <f t="shared" si="15"/>
        <v>1</v>
      </c>
      <c r="M78" s="80">
        <f t="shared" si="15"/>
        <v>1</v>
      </c>
      <c r="N78" s="80"/>
      <c r="O78" s="40"/>
      <c r="P78" s="41">
        <f>L78/E78*7</f>
        <v>0.6363636363636364</v>
      </c>
      <c r="Q78" s="39">
        <v>1</v>
      </c>
      <c r="R78" s="39">
        <v>0</v>
      </c>
      <c r="S78" s="42">
        <v>0</v>
      </c>
    </row>
  </sheetData>
  <sheetProtection/>
  <mergeCells count="8">
    <mergeCell ref="A1:O1"/>
    <mergeCell ref="O2:O24"/>
    <mergeCell ref="A2:A24"/>
    <mergeCell ref="A25:O25"/>
    <mergeCell ref="T53:V53"/>
    <mergeCell ref="A52:O52"/>
    <mergeCell ref="O26:O51"/>
    <mergeCell ref="A26:A51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99"/>
  <sheetViews>
    <sheetView zoomScalePageLayoutView="0" workbookViewId="0" topLeftCell="A160">
      <selection activeCell="J190" sqref="J190"/>
    </sheetView>
  </sheetViews>
  <sheetFormatPr defaultColWidth="9.00390625" defaultRowHeight="13.5"/>
  <cols>
    <col min="1" max="1" width="1.625" style="0" customWidth="1"/>
    <col min="2" max="2" width="8.2539062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customHeight="1" thickBot="1">
      <c r="A2" s="244"/>
      <c r="B2" t="s">
        <v>355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  <c r="M3" s="2"/>
      <c r="N3" s="2"/>
      <c r="O3" s="244"/>
    </row>
    <row r="4" spans="1:15" ht="24.75" customHeight="1">
      <c r="A4" s="244"/>
      <c r="C4" s="54" t="s">
        <v>60</v>
      </c>
      <c r="D4" s="8">
        <v>1</v>
      </c>
      <c r="E4" s="8">
        <v>0</v>
      </c>
      <c r="F4" s="8">
        <v>0</v>
      </c>
      <c r="G4" s="8">
        <v>2</v>
      </c>
      <c r="H4" s="8">
        <v>3</v>
      </c>
      <c r="I4" s="8">
        <v>3</v>
      </c>
      <c r="J4" s="8"/>
      <c r="K4" s="9">
        <v>9</v>
      </c>
      <c r="L4" s="2"/>
      <c r="M4" s="2"/>
      <c r="N4" s="2"/>
      <c r="O4" s="244"/>
    </row>
    <row r="5" spans="1:15" ht="24.75" customHeight="1" thickBot="1">
      <c r="A5" s="244"/>
      <c r="C5" s="55" t="s">
        <v>343</v>
      </c>
      <c r="D5" s="10">
        <v>0</v>
      </c>
      <c r="E5" s="10">
        <v>0</v>
      </c>
      <c r="F5" s="10">
        <v>1</v>
      </c>
      <c r="G5" s="10">
        <v>0</v>
      </c>
      <c r="H5" s="10">
        <v>4</v>
      </c>
      <c r="I5" s="10">
        <v>0</v>
      </c>
      <c r="J5" s="10"/>
      <c r="K5" s="11">
        <v>5</v>
      </c>
      <c r="L5" s="2"/>
      <c r="M5" s="2"/>
      <c r="N5" s="2"/>
      <c r="O5" s="244"/>
    </row>
    <row r="6" spans="1:15" ht="13.5">
      <c r="A6" s="244"/>
      <c r="O6" s="244"/>
    </row>
    <row r="7" spans="1:15" ht="13.5">
      <c r="A7" s="244"/>
      <c r="C7" t="s">
        <v>3</v>
      </c>
      <c r="D7" t="s">
        <v>344</v>
      </c>
      <c r="O7" s="244"/>
    </row>
    <row r="8" spans="1:15" ht="13.5">
      <c r="A8" s="244"/>
      <c r="C8" t="s">
        <v>125</v>
      </c>
      <c r="D8" t="s">
        <v>345</v>
      </c>
      <c r="O8" s="244"/>
    </row>
    <row r="9" spans="1:15" ht="13.5">
      <c r="A9" s="244"/>
      <c r="O9" s="244"/>
    </row>
    <row r="10" spans="1:15" ht="13.5">
      <c r="A10" s="24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N10" s="1"/>
      <c r="O10" s="244"/>
    </row>
    <row r="11" spans="1:15" ht="13.5">
      <c r="A11" s="244"/>
      <c r="B11" s="3" t="s">
        <v>348</v>
      </c>
      <c r="C11" s="132" t="s">
        <v>83</v>
      </c>
      <c r="D11" s="133">
        <v>4</v>
      </c>
      <c r="E11" s="133">
        <v>4</v>
      </c>
      <c r="F11" s="133">
        <v>1</v>
      </c>
      <c r="G11" s="133">
        <v>2</v>
      </c>
      <c r="H11" s="133">
        <v>1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"/>
      <c r="O11" s="244"/>
    </row>
    <row r="12" spans="1:15" ht="13.5">
      <c r="A12" s="244"/>
      <c r="B12" s="3" t="s">
        <v>349</v>
      </c>
      <c r="C12" s="132" t="s">
        <v>207</v>
      </c>
      <c r="D12" s="133">
        <v>4</v>
      </c>
      <c r="E12" s="133">
        <v>1</v>
      </c>
      <c r="F12" s="133">
        <v>0</v>
      </c>
      <c r="G12" s="133">
        <v>1</v>
      </c>
      <c r="H12" s="133">
        <v>2</v>
      </c>
      <c r="I12" s="133">
        <v>2</v>
      </c>
      <c r="J12" s="133">
        <v>0</v>
      </c>
      <c r="K12" s="133">
        <v>2</v>
      </c>
      <c r="L12" s="133">
        <v>0</v>
      </c>
      <c r="M12" s="133">
        <v>1</v>
      </c>
      <c r="O12" s="244"/>
    </row>
    <row r="13" spans="1:15" ht="13.5">
      <c r="A13" s="244"/>
      <c r="B13" s="3" t="s">
        <v>350</v>
      </c>
      <c r="C13" s="132" t="s">
        <v>346</v>
      </c>
      <c r="D13" s="133">
        <v>4</v>
      </c>
      <c r="E13" s="133">
        <v>3</v>
      </c>
      <c r="F13" s="133">
        <v>2</v>
      </c>
      <c r="G13" s="133">
        <v>1</v>
      </c>
      <c r="H13" s="133">
        <v>1</v>
      </c>
      <c r="I13" s="133">
        <v>0</v>
      </c>
      <c r="J13" s="133">
        <v>0</v>
      </c>
      <c r="K13" s="133">
        <v>2</v>
      </c>
      <c r="L13" s="133">
        <v>0</v>
      </c>
      <c r="M13" s="133">
        <v>1</v>
      </c>
      <c r="O13" s="244"/>
    </row>
    <row r="14" spans="1:15" ht="13.5">
      <c r="A14" s="244"/>
      <c r="B14" s="3" t="s">
        <v>351</v>
      </c>
      <c r="C14" s="132" t="s">
        <v>86</v>
      </c>
      <c r="D14" s="133">
        <v>4</v>
      </c>
      <c r="E14" s="133">
        <v>3</v>
      </c>
      <c r="F14" s="133">
        <v>0</v>
      </c>
      <c r="G14" s="133">
        <v>1</v>
      </c>
      <c r="H14" s="133">
        <v>1</v>
      </c>
      <c r="I14" s="133">
        <v>0</v>
      </c>
      <c r="J14" s="133">
        <v>0</v>
      </c>
      <c r="K14" s="133">
        <v>2</v>
      </c>
      <c r="L14" s="133">
        <v>2</v>
      </c>
      <c r="M14" s="133">
        <v>1</v>
      </c>
      <c r="O14" s="244"/>
    </row>
    <row r="15" spans="1:15" ht="13.5">
      <c r="A15" s="244"/>
      <c r="B15" s="3" t="s">
        <v>352</v>
      </c>
      <c r="C15" s="132" t="s">
        <v>347</v>
      </c>
      <c r="D15" s="133">
        <v>4</v>
      </c>
      <c r="E15" s="133">
        <v>2</v>
      </c>
      <c r="F15" s="133">
        <v>0</v>
      </c>
      <c r="G15" s="133">
        <v>1</v>
      </c>
      <c r="H15" s="133">
        <v>1</v>
      </c>
      <c r="I15" s="133">
        <v>1</v>
      </c>
      <c r="J15" s="133">
        <v>0</v>
      </c>
      <c r="K15" s="133">
        <v>1</v>
      </c>
      <c r="L15" s="133">
        <v>0</v>
      </c>
      <c r="M15" s="133">
        <v>1</v>
      </c>
      <c r="O15" s="244"/>
    </row>
    <row r="16" spans="1:15" ht="13.5">
      <c r="A16" s="244"/>
      <c r="B16" s="3" t="s">
        <v>100</v>
      </c>
      <c r="C16" s="132" t="s">
        <v>118</v>
      </c>
      <c r="D16" s="133">
        <v>3</v>
      </c>
      <c r="E16" s="133">
        <v>2</v>
      </c>
      <c r="F16" s="133">
        <v>0</v>
      </c>
      <c r="G16" s="133">
        <v>0</v>
      </c>
      <c r="H16" s="133">
        <v>0</v>
      </c>
      <c r="I16" s="133">
        <v>1</v>
      </c>
      <c r="J16" s="133">
        <v>0</v>
      </c>
      <c r="K16" s="133">
        <v>1</v>
      </c>
      <c r="L16" s="133">
        <v>0</v>
      </c>
      <c r="M16" s="133">
        <v>0</v>
      </c>
      <c r="O16" s="244"/>
    </row>
    <row r="17" spans="1:15" ht="13.5">
      <c r="A17" s="244"/>
      <c r="B17" s="3" t="s">
        <v>104</v>
      </c>
      <c r="C17" s="132" t="s">
        <v>91</v>
      </c>
      <c r="D17" s="133">
        <v>3</v>
      </c>
      <c r="E17" s="133">
        <v>3</v>
      </c>
      <c r="F17" s="133">
        <v>2</v>
      </c>
      <c r="G17" s="133">
        <v>0</v>
      </c>
      <c r="H17" s="133">
        <v>1</v>
      </c>
      <c r="I17" s="133">
        <v>0</v>
      </c>
      <c r="J17" s="133">
        <v>0</v>
      </c>
      <c r="K17" s="133">
        <v>1</v>
      </c>
      <c r="L17" s="133">
        <v>0</v>
      </c>
      <c r="M17" s="133">
        <v>0</v>
      </c>
      <c r="O17" s="244"/>
    </row>
    <row r="18" spans="1:15" ht="13.5">
      <c r="A18" s="244"/>
      <c r="B18" s="3" t="s">
        <v>354</v>
      </c>
      <c r="C18" s="132" t="s">
        <v>92</v>
      </c>
      <c r="D18" s="133">
        <v>3</v>
      </c>
      <c r="E18" s="133">
        <v>3</v>
      </c>
      <c r="F18" s="133">
        <v>1</v>
      </c>
      <c r="G18" s="133">
        <v>0</v>
      </c>
      <c r="H18" s="133">
        <v>1</v>
      </c>
      <c r="I18" s="133">
        <v>0</v>
      </c>
      <c r="J18" s="133">
        <v>0</v>
      </c>
      <c r="K18" s="133">
        <v>2</v>
      </c>
      <c r="L18" s="133">
        <v>0</v>
      </c>
      <c r="M18" s="133">
        <v>0</v>
      </c>
      <c r="O18" s="244"/>
    </row>
    <row r="19" spans="1:15" ht="13.5">
      <c r="A19" s="244"/>
      <c r="B19" s="3" t="s">
        <v>353</v>
      </c>
      <c r="C19" s="132" t="s">
        <v>137</v>
      </c>
      <c r="D19" s="133">
        <v>3</v>
      </c>
      <c r="E19" s="133">
        <v>3</v>
      </c>
      <c r="F19" s="133">
        <v>1</v>
      </c>
      <c r="G19" s="133">
        <v>1</v>
      </c>
      <c r="H19" s="133">
        <v>1</v>
      </c>
      <c r="I19" s="133">
        <v>0</v>
      </c>
      <c r="J19" s="133">
        <v>0</v>
      </c>
      <c r="K19" s="133">
        <v>1</v>
      </c>
      <c r="L19" s="133">
        <v>0</v>
      </c>
      <c r="M19" s="133">
        <v>0</v>
      </c>
      <c r="O19" s="244"/>
    </row>
    <row r="20" spans="1:15" ht="13.5">
      <c r="A20" s="244"/>
      <c r="B20" s="3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O20" s="244"/>
    </row>
    <row r="21" spans="1:15" ht="13.5">
      <c r="A21" s="244"/>
      <c r="B21" s="3"/>
      <c r="C21" s="1" t="s">
        <v>45</v>
      </c>
      <c r="D21" s="1" t="s">
        <v>48</v>
      </c>
      <c r="E21" s="1" t="s">
        <v>49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46</v>
      </c>
      <c r="K21" s="1" t="s">
        <v>47</v>
      </c>
      <c r="L21" s="1" t="s">
        <v>52</v>
      </c>
      <c r="O21" s="244"/>
    </row>
    <row r="22" spans="1:15" ht="13.5">
      <c r="A22" s="244"/>
      <c r="B22" s="3"/>
      <c r="C22" s="4" t="s">
        <v>20</v>
      </c>
      <c r="D22" s="133">
        <v>3</v>
      </c>
      <c r="E22" s="133">
        <v>56</v>
      </c>
      <c r="F22" s="133">
        <v>13</v>
      </c>
      <c r="G22" s="133">
        <v>1</v>
      </c>
      <c r="H22" s="133">
        <v>4</v>
      </c>
      <c r="I22" s="133">
        <v>3</v>
      </c>
      <c r="J22" s="133">
        <v>1</v>
      </c>
      <c r="K22" s="133">
        <v>0</v>
      </c>
      <c r="L22" s="133">
        <v>0</v>
      </c>
      <c r="O22" s="244"/>
    </row>
    <row r="23" spans="1:15" ht="13.5">
      <c r="A23" s="244"/>
      <c r="B23" s="3"/>
      <c r="C23" s="4" t="s">
        <v>120</v>
      </c>
      <c r="D23" s="133">
        <v>3</v>
      </c>
      <c r="E23" s="133">
        <v>58</v>
      </c>
      <c r="F23" s="133">
        <v>16</v>
      </c>
      <c r="G23" s="133">
        <v>4</v>
      </c>
      <c r="H23" s="133">
        <v>3</v>
      </c>
      <c r="I23" s="133">
        <v>4</v>
      </c>
      <c r="J23" s="133">
        <v>4</v>
      </c>
      <c r="K23" s="133">
        <v>4</v>
      </c>
      <c r="L23" s="133">
        <v>1</v>
      </c>
      <c r="M23" s="1"/>
      <c r="N23" s="1"/>
      <c r="O23" s="244"/>
    </row>
    <row r="24" spans="1:15" ht="13.5">
      <c r="A24" s="244"/>
      <c r="B24" s="3"/>
      <c r="C24" s="4"/>
      <c r="O24" s="244"/>
    </row>
    <row r="25" spans="1:15" ht="9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1:15" ht="14.25" customHeight="1" thickBot="1">
      <c r="A26" s="244"/>
      <c r="B26" t="s">
        <v>378</v>
      </c>
      <c r="O26" s="244"/>
    </row>
    <row r="27" spans="1:15" ht="24.75" customHeight="1">
      <c r="A27" s="244"/>
      <c r="C27" s="5"/>
      <c r="D27" s="6">
        <v>1</v>
      </c>
      <c r="E27" s="6">
        <v>2</v>
      </c>
      <c r="F27" s="6">
        <v>3</v>
      </c>
      <c r="G27" s="6">
        <v>4</v>
      </c>
      <c r="H27" s="6">
        <v>5</v>
      </c>
      <c r="I27" s="6">
        <v>6</v>
      </c>
      <c r="J27" s="6">
        <v>7</v>
      </c>
      <c r="K27" s="7" t="s">
        <v>0</v>
      </c>
      <c r="L27" s="2"/>
      <c r="O27" s="244"/>
    </row>
    <row r="28" spans="1:15" ht="24.75" customHeight="1">
      <c r="A28" s="244"/>
      <c r="C28" s="54" t="s">
        <v>379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/>
      <c r="J28" s="8"/>
      <c r="K28" s="9">
        <v>1</v>
      </c>
      <c r="L28" s="2"/>
      <c r="O28" s="244"/>
    </row>
    <row r="29" spans="1:15" ht="24.75" customHeight="1" thickBot="1">
      <c r="A29" s="244"/>
      <c r="C29" s="55" t="s">
        <v>60</v>
      </c>
      <c r="D29" s="10">
        <v>2</v>
      </c>
      <c r="E29" s="10">
        <v>1</v>
      </c>
      <c r="F29" s="10">
        <v>0</v>
      </c>
      <c r="G29" s="10">
        <v>3</v>
      </c>
      <c r="H29" s="10" t="s">
        <v>383</v>
      </c>
      <c r="I29" s="10"/>
      <c r="J29" s="10"/>
      <c r="K29" s="11">
        <v>8</v>
      </c>
      <c r="L29" s="2"/>
      <c r="O29" s="244"/>
    </row>
    <row r="30" spans="1:15" ht="13.5">
      <c r="A30" s="244"/>
      <c r="O30" s="244"/>
    </row>
    <row r="31" spans="1:15" ht="13.5">
      <c r="A31" s="244"/>
      <c r="C31" t="s">
        <v>3</v>
      </c>
      <c r="D31" t="s">
        <v>111</v>
      </c>
      <c r="O31" s="244"/>
    </row>
    <row r="32" spans="1:15" ht="13.5">
      <c r="A32" s="244"/>
      <c r="C32" t="s">
        <v>125</v>
      </c>
      <c r="D32" t="s">
        <v>61</v>
      </c>
      <c r="O32" s="244"/>
    </row>
    <row r="33" spans="1:15" ht="13.5">
      <c r="A33" s="24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4"/>
    </row>
    <row r="34" spans="1:15" ht="13.5">
      <c r="A34" s="244"/>
      <c r="B34" s="3"/>
      <c r="C34" s="1" t="s">
        <v>4</v>
      </c>
      <c r="D34" s="1" t="s">
        <v>5</v>
      </c>
      <c r="E34" s="1" t="s">
        <v>6</v>
      </c>
      <c r="F34" s="1" t="s">
        <v>7</v>
      </c>
      <c r="G34" s="1" t="s">
        <v>8</v>
      </c>
      <c r="H34" s="1" t="s">
        <v>11</v>
      </c>
      <c r="I34" s="1" t="s">
        <v>9</v>
      </c>
      <c r="J34" s="1" t="s">
        <v>13</v>
      </c>
      <c r="K34" s="1" t="s">
        <v>10</v>
      </c>
      <c r="L34" s="1" t="s">
        <v>12</v>
      </c>
      <c r="M34" s="1" t="s">
        <v>63</v>
      </c>
      <c r="N34" s="1"/>
      <c r="O34" s="244"/>
    </row>
    <row r="35" spans="1:15" ht="13.5">
      <c r="A35" s="244"/>
      <c r="B35" s="3" t="s">
        <v>102</v>
      </c>
      <c r="C35" s="132" t="s">
        <v>83</v>
      </c>
      <c r="D35" s="133">
        <v>3</v>
      </c>
      <c r="E35" s="133">
        <v>3</v>
      </c>
      <c r="F35" s="133">
        <v>0</v>
      </c>
      <c r="G35" s="133">
        <v>0</v>
      </c>
      <c r="H35" s="133">
        <v>0</v>
      </c>
      <c r="I35" s="133">
        <v>0</v>
      </c>
      <c r="J35" s="133">
        <v>1</v>
      </c>
      <c r="K35" s="133">
        <v>0</v>
      </c>
      <c r="L35" s="133">
        <v>0</v>
      </c>
      <c r="M35" s="133">
        <v>0</v>
      </c>
      <c r="O35" s="244"/>
    </row>
    <row r="36" spans="1:15" ht="13.5">
      <c r="A36" s="244"/>
      <c r="B36" s="3" t="s">
        <v>113</v>
      </c>
      <c r="C36" s="132" t="s">
        <v>375</v>
      </c>
      <c r="D36" s="133">
        <v>3</v>
      </c>
      <c r="E36" s="133">
        <v>2</v>
      </c>
      <c r="F36" s="133">
        <v>1</v>
      </c>
      <c r="G36" s="133">
        <v>2</v>
      </c>
      <c r="H36" s="133">
        <v>1</v>
      </c>
      <c r="I36" s="133">
        <v>1</v>
      </c>
      <c r="J36" s="133">
        <v>0</v>
      </c>
      <c r="K36" s="133">
        <v>1</v>
      </c>
      <c r="L36" s="133">
        <v>1</v>
      </c>
      <c r="M36" s="133">
        <v>0</v>
      </c>
      <c r="O36" s="244"/>
    </row>
    <row r="37" spans="1:15" ht="13.5">
      <c r="A37" s="244"/>
      <c r="B37" s="3" t="s">
        <v>99</v>
      </c>
      <c r="C37" s="132" t="s">
        <v>376</v>
      </c>
      <c r="D37" s="133">
        <v>3</v>
      </c>
      <c r="E37" s="133">
        <v>3</v>
      </c>
      <c r="F37" s="133">
        <v>0</v>
      </c>
      <c r="G37" s="133">
        <v>0</v>
      </c>
      <c r="H37" s="133">
        <v>1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O37" s="244"/>
    </row>
    <row r="38" spans="1:15" ht="13.5">
      <c r="A38" s="244"/>
      <c r="B38" s="3" t="s">
        <v>380</v>
      </c>
      <c r="C38" s="132" t="s">
        <v>86</v>
      </c>
      <c r="D38" s="133">
        <v>3</v>
      </c>
      <c r="E38" s="133">
        <v>2</v>
      </c>
      <c r="F38" s="133">
        <v>1</v>
      </c>
      <c r="G38" s="133">
        <v>0</v>
      </c>
      <c r="H38" s="133">
        <v>1</v>
      </c>
      <c r="I38" s="133">
        <v>1</v>
      </c>
      <c r="J38" s="133">
        <v>0</v>
      </c>
      <c r="K38" s="133">
        <v>0</v>
      </c>
      <c r="L38" s="133">
        <v>0</v>
      </c>
      <c r="M38" s="133">
        <v>0</v>
      </c>
      <c r="O38" s="244"/>
    </row>
    <row r="39" spans="1:15" ht="13.5">
      <c r="A39" s="244"/>
      <c r="B39" s="3" t="s">
        <v>381</v>
      </c>
      <c r="C39" s="132" t="s">
        <v>377</v>
      </c>
      <c r="D39" s="133">
        <v>3</v>
      </c>
      <c r="E39" s="133">
        <v>2</v>
      </c>
      <c r="F39" s="133">
        <v>0</v>
      </c>
      <c r="G39" s="133">
        <v>0</v>
      </c>
      <c r="H39" s="133">
        <v>1</v>
      </c>
      <c r="I39" s="133">
        <v>1</v>
      </c>
      <c r="J39" s="133">
        <v>0</v>
      </c>
      <c r="K39" s="133">
        <v>1</v>
      </c>
      <c r="L39" s="133">
        <v>0</v>
      </c>
      <c r="M39" s="133">
        <v>0</v>
      </c>
      <c r="O39" s="244"/>
    </row>
    <row r="40" spans="1:15" ht="13.5">
      <c r="A40" s="244"/>
      <c r="B40" s="3" t="s">
        <v>100</v>
      </c>
      <c r="C40" s="132" t="s">
        <v>118</v>
      </c>
      <c r="D40" s="133">
        <v>3</v>
      </c>
      <c r="E40" s="133">
        <v>2</v>
      </c>
      <c r="F40" s="133">
        <v>1</v>
      </c>
      <c r="G40" s="133">
        <v>1</v>
      </c>
      <c r="H40" s="133">
        <v>2</v>
      </c>
      <c r="I40" s="133">
        <v>1</v>
      </c>
      <c r="J40" s="133">
        <v>0</v>
      </c>
      <c r="K40" s="133">
        <v>3</v>
      </c>
      <c r="L40" s="133">
        <v>0</v>
      </c>
      <c r="M40" s="133">
        <v>0</v>
      </c>
      <c r="O40" s="244"/>
    </row>
    <row r="41" spans="1:15" ht="13.5">
      <c r="A41" s="244"/>
      <c r="B41" s="3" t="s">
        <v>104</v>
      </c>
      <c r="C41" s="132" t="s">
        <v>91</v>
      </c>
      <c r="D41" s="133">
        <v>2</v>
      </c>
      <c r="E41" s="133">
        <v>2</v>
      </c>
      <c r="F41" s="133">
        <v>1</v>
      </c>
      <c r="G41" s="133">
        <v>1</v>
      </c>
      <c r="H41" s="133">
        <v>1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O41" s="244"/>
    </row>
    <row r="42" spans="1:15" ht="13.5">
      <c r="A42" s="244"/>
      <c r="B42" s="45" t="s">
        <v>382</v>
      </c>
      <c r="C42" s="132" t="s">
        <v>241</v>
      </c>
      <c r="D42" s="133">
        <v>1</v>
      </c>
      <c r="E42" s="133">
        <v>1</v>
      </c>
      <c r="F42" s="133">
        <v>1</v>
      </c>
      <c r="G42" s="133">
        <v>1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O42" s="244"/>
    </row>
    <row r="43" spans="1:15" ht="13.5">
      <c r="A43" s="244"/>
      <c r="B43" s="3" t="s">
        <v>105</v>
      </c>
      <c r="C43" s="132" t="s">
        <v>92</v>
      </c>
      <c r="D43" s="133">
        <v>2</v>
      </c>
      <c r="E43" s="133">
        <v>2</v>
      </c>
      <c r="F43" s="133">
        <v>1</v>
      </c>
      <c r="G43" s="133">
        <v>1</v>
      </c>
      <c r="H43" s="133">
        <v>1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O43" s="244"/>
    </row>
    <row r="44" spans="1:15" ht="13.5">
      <c r="A44" s="244"/>
      <c r="B44" s="3" t="s">
        <v>96</v>
      </c>
      <c r="C44" s="132" t="s">
        <v>94</v>
      </c>
      <c r="D44" s="133">
        <v>2</v>
      </c>
      <c r="E44" s="133">
        <v>1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1</v>
      </c>
      <c r="O44" s="244"/>
    </row>
    <row r="45" spans="1:15" ht="13.5">
      <c r="A45" s="244"/>
      <c r="B45" s="3"/>
      <c r="C45" s="4"/>
      <c r="O45" s="244"/>
    </row>
    <row r="46" spans="1:15" ht="13.5">
      <c r="A46" s="244"/>
      <c r="B46" s="3"/>
      <c r="C46" s="1" t="s">
        <v>45</v>
      </c>
      <c r="D46" s="1" t="s">
        <v>48</v>
      </c>
      <c r="E46" s="1" t="s">
        <v>49</v>
      </c>
      <c r="F46" s="1" t="s">
        <v>5</v>
      </c>
      <c r="G46" s="1" t="s">
        <v>7</v>
      </c>
      <c r="H46" s="1" t="s">
        <v>9</v>
      </c>
      <c r="I46" s="1" t="s">
        <v>13</v>
      </c>
      <c r="J46" s="1" t="s">
        <v>46</v>
      </c>
      <c r="K46" s="1" t="s">
        <v>47</v>
      </c>
      <c r="L46" s="1" t="s">
        <v>52</v>
      </c>
      <c r="O46" s="244"/>
    </row>
    <row r="47" spans="1:15" ht="13.5">
      <c r="A47" s="244"/>
      <c r="B47" s="3"/>
      <c r="C47" s="4" t="s">
        <v>120</v>
      </c>
      <c r="D47" s="133">
        <v>5</v>
      </c>
      <c r="E47" s="133">
        <v>68</v>
      </c>
      <c r="F47" s="133">
        <v>20</v>
      </c>
      <c r="G47" s="133">
        <v>3</v>
      </c>
      <c r="H47" s="133">
        <v>3</v>
      </c>
      <c r="I47" s="133">
        <v>2</v>
      </c>
      <c r="J47" s="133">
        <v>1</v>
      </c>
      <c r="K47" s="133">
        <v>1</v>
      </c>
      <c r="L47" s="133">
        <v>0</v>
      </c>
      <c r="O47" s="244"/>
    </row>
    <row r="48" spans="1:15" ht="13.5">
      <c r="A48" s="244"/>
      <c r="O48" s="244"/>
    </row>
    <row r="49" spans="1:15" ht="9" customHeight="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</row>
    <row r="50" spans="1:15" ht="14.25" customHeight="1" thickBot="1">
      <c r="A50" s="244"/>
      <c r="B50" t="s">
        <v>407</v>
      </c>
      <c r="O50" s="244"/>
    </row>
    <row r="51" spans="1:15" ht="24.75" customHeight="1">
      <c r="A51" s="244"/>
      <c r="C51" s="5"/>
      <c r="D51" s="6">
        <v>1</v>
      </c>
      <c r="E51" s="6">
        <v>2</v>
      </c>
      <c r="F51" s="6">
        <v>3</v>
      </c>
      <c r="G51" s="6">
        <v>4</v>
      </c>
      <c r="H51" s="6">
        <v>5</v>
      </c>
      <c r="I51" s="6">
        <v>6</v>
      </c>
      <c r="J51" s="6">
        <v>7</v>
      </c>
      <c r="K51" s="7" t="s">
        <v>0</v>
      </c>
      <c r="L51" s="2"/>
      <c r="O51" s="244"/>
    </row>
    <row r="52" spans="1:15" ht="24.75" customHeight="1">
      <c r="A52" s="244"/>
      <c r="C52" s="54" t="s">
        <v>60</v>
      </c>
      <c r="D52" s="8">
        <v>4</v>
      </c>
      <c r="E52" s="8">
        <v>1</v>
      </c>
      <c r="F52" s="8">
        <v>0</v>
      </c>
      <c r="G52" s="8">
        <v>1</v>
      </c>
      <c r="H52" s="8">
        <v>0</v>
      </c>
      <c r="I52" s="8">
        <v>4</v>
      </c>
      <c r="J52" s="8"/>
      <c r="K52" s="9">
        <v>10</v>
      </c>
      <c r="L52" s="2"/>
      <c r="O52" s="244"/>
    </row>
    <row r="53" spans="1:15" ht="24.75" customHeight="1" thickBot="1">
      <c r="A53" s="244"/>
      <c r="C53" s="55" t="s">
        <v>408</v>
      </c>
      <c r="D53" s="10">
        <v>0</v>
      </c>
      <c r="E53" s="10">
        <v>0</v>
      </c>
      <c r="F53" s="10">
        <v>0</v>
      </c>
      <c r="G53" s="10">
        <v>2</v>
      </c>
      <c r="H53" s="10">
        <v>3</v>
      </c>
      <c r="I53" s="10">
        <v>0</v>
      </c>
      <c r="J53" s="10"/>
      <c r="K53" s="11">
        <v>5</v>
      </c>
      <c r="L53" s="2"/>
      <c r="O53" s="244"/>
    </row>
    <row r="54" spans="1:15" ht="13.5">
      <c r="A54" s="244"/>
      <c r="O54" s="244"/>
    </row>
    <row r="55" spans="1:15" ht="13.5">
      <c r="A55" s="244"/>
      <c r="C55" t="s">
        <v>3</v>
      </c>
      <c r="D55" t="s">
        <v>331</v>
      </c>
      <c r="O55" s="244"/>
    </row>
    <row r="56" spans="1:15" ht="13.5">
      <c r="A56" s="244"/>
      <c r="C56" t="s">
        <v>125</v>
      </c>
      <c r="D56" t="s">
        <v>409</v>
      </c>
      <c r="O56" s="244"/>
    </row>
    <row r="57" spans="1:15" ht="13.5">
      <c r="A57" s="244"/>
      <c r="O57" s="244"/>
    </row>
    <row r="58" spans="1:15" ht="13.5">
      <c r="A58" s="244"/>
      <c r="C58" s="1" t="s">
        <v>4</v>
      </c>
      <c r="D58" s="1" t="s">
        <v>5</v>
      </c>
      <c r="E58" s="1" t="s">
        <v>6</v>
      </c>
      <c r="F58" s="1" t="s">
        <v>7</v>
      </c>
      <c r="G58" s="1" t="s">
        <v>8</v>
      </c>
      <c r="H58" s="1" t="s">
        <v>11</v>
      </c>
      <c r="I58" s="1" t="s">
        <v>9</v>
      </c>
      <c r="J58" s="1" t="s">
        <v>13</v>
      </c>
      <c r="K58" s="1" t="s">
        <v>10</v>
      </c>
      <c r="L58" s="1" t="s">
        <v>12</v>
      </c>
      <c r="M58" s="1" t="s">
        <v>63</v>
      </c>
      <c r="N58" s="1"/>
      <c r="O58" s="244"/>
    </row>
    <row r="59" spans="1:15" ht="13.5">
      <c r="A59" s="244"/>
      <c r="B59" s="3" t="s">
        <v>415</v>
      </c>
      <c r="C59" s="132" t="s">
        <v>410</v>
      </c>
      <c r="D59" s="133">
        <v>4</v>
      </c>
      <c r="E59" s="133">
        <v>1</v>
      </c>
      <c r="F59" s="133">
        <v>0</v>
      </c>
      <c r="G59" s="133">
        <v>0</v>
      </c>
      <c r="H59" s="133">
        <v>3</v>
      </c>
      <c r="I59" s="133">
        <v>3</v>
      </c>
      <c r="J59" s="133">
        <v>0</v>
      </c>
      <c r="K59" s="133">
        <v>2</v>
      </c>
      <c r="L59" s="133">
        <v>0</v>
      </c>
      <c r="M59" s="133">
        <v>0</v>
      </c>
      <c r="N59" s="1"/>
      <c r="O59" s="244"/>
    </row>
    <row r="60" spans="1:15" ht="13.5">
      <c r="A60" s="244"/>
      <c r="B60" s="3" t="s">
        <v>416</v>
      </c>
      <c r="C60" s="132" t="s">
        <v>207</v>
      </c>
      <c r="D60" s="133">
        <v>4</v>
      </c>
      <c r="E60" s="133">
        <v>4</v>
      </c>
      <c r="F60" s="133">
        <v>3</v>
      </c>
      <c r="G60" s="133">
        <v>3</v>
      </c>
      <c r="H60" s="133">
        <v>2</v>
      </c>
      <c r="I60" s="133">
        <v>0</v>
      </c>
      <c r="J60" s="133">
        <v>0</v>
      </c>
      <c r="K60" s="133">
        <v>2</v>
      </c>
      <c r="L60" s="133">
        <v>0</v>
      </c>
      <c r="M60" s="133">
        <v>0</v>
      </c>
      <c r="O60" s="244"/>
    </row>
    <row r="61" spans="1:15" ht="13.5">
      <c r="A61" s="244"/>
      <c r="B61" s="3" t="s">
        <v>417</v>
      </c>
      <c r="C61" s="132" t="s">
        <v>346</v>
      </c>
      <c r="D61" s="133">
        <v>4</v>
      </c>
      <c r="E61" s="133">
        <v>3</v>
      </c>
      <c r="F61" s="133">
        <v>2</v>
      </c>
      <c r="G61" s="133">
        <v>2</v>
      </c>
      <c r="H61" s="133">
        <v>0</v>
      </c>
      <c r="I61" s="133">
        <v>1</v>
      </c>
      <c r="J61" s="133">
        <v>0</v>
      </c>
      <c r="K61" s="133">
        <v>2</v>
      </c>
      <c r="L61" s="133">
        <v>1</v>
      </c>
      <c r="M61" s="133">
        <v>0</v>
      </c>
      <c r="O61" s="244"/>
    </row>
    <row r="62" spans="1:15" ht="13.5">
      <c r="A62" s="244"/>
      <c r="B62" s="3" t="s">
        <v>418</v>
      </c>
      <c r="C62" s="132" t="s">
        <v>86</v>
      </c>
      <c r="D62" s="133">
        <v>4</v>
      </c>
      <c r="E62" s="133">
        <v>3</v>
      </c>
      <c r="F62" s="133">
        <v>1</v>
      </c>
      <c r="G62" s="133">
        <v>1</v>
      </c>
      <c r="H62" s="133">
        <v>1</v>
      </c>
      <c r="I62" s="133">
        <v>1</v>
      </c>
      <c r="J62" s="133">
        <v>2</v>
      </c>
      <c r="K62" s="133">
        <v>2</v>
      </c>
      <c r="L62" s="133">
        <v>0</v>
      </c>
      <c r="M62" s="133">
        <v>0</v>
      </c>
      <c r="O62" s="244"/>
    </row>
    <row r="63" spans="1:15" ht="13.5">
      <c r="A63" s="244"/>
      <c r="B63" s="3" t="s">
        <v>419</v>
      </c>
      <c r="C63" s="132" t="s">
        <v>116</v>
      </c>
      <c r="D63" s="133">
        <v>4</v>
      </c>
      <c r="E63" s="133">
        <v>3</v>
      </c>
      <c r="F63" s="133">
        <v>0</v>
      </c>
      <c r="G63" s="133">
        <v>0</v>
      </c>
      <c r="H63" s="133">
        <v>1</v>
      </c>
      <c r="I63" s="133">
        <v>1</v>
      </c>
      <c r="J63" s="133">
        <v>1</v>
      </c>
      <c r="K63" s="133">
        <v>1</v>
      </c>
      <c r="L63" s="133">
        <v>1</v>
      </c>
      <c r="M63" s="133">
        <v>0</v>
      </c>
      <c r="O63" s="244"/>
    </row>
    <row r="64" spans="1:15" ht="13.5">
      <c r="A64" s="244"/>
      <c r="B64" s="3" t="s">
        <v>397</v>
      </c>
      <c r="C64" s="132" t="s">
        <v>411</v>
      </c>
      <c r="D64" s="133">
        <v>4</v>
      </c>
      <c r="E64" s="133">
        <v>2</v>
      </c>
      <c r="F64" s="133">
        <v>1</v>
      </c>
      <c r="G64" s="133">
        <v>0</v>
      </c>
      <c r="H64" s="133">
        <v>1</v>
      </c>
      <c r="I64" s="133">
        <v>2</v>
      </c>
      <c r="J64" s="133">
        <v>0</v>
      </c>
      <c r="K64" s="133">
        <v>1</v>
      </c>
      <c r="L64" s="133">
        <v>1</v>
      </c>
      <c r="M64" s="133">
        <v>0</v>
      </c>
      <c r="O64" s="244"/>
    </row>
    <row r="65" spans="1:15" ht="13.5">
      <c r="A65" s="244"/>
      <c r="B65" s="3" t="s">
        <v>394</v>
      </c>
      <c r="C65" s="132" t="s">
        <v>412</v>
      </c>
      <c r="D65" s="133">
        <v>4</v>
      </c>
      <c r="E65" s="133">
        <v>3</v>
      </c>
      <c r="F65" s="133">
        <v>1</v>
      </c>
      <c r="G65" s="133">
        <v>3</v>
      </c>
      <c r="H65" s="133">
        <v>0</v>
      </c>
      <c r="I65" s="133">
        <v>0</v>
      </c>
      <c r="J65" s="133">
        <v>0</v>
      </c>
      <c r="K65" s="133">
        <v>0</v>
      </c>
      <c r="L65" s="133">
        <v>1</v>
      </c>
      <c r="M65" s="133">
        <v>1</v>
      </c>
      <c r="O65" s="244"/>
    </row>
    <row r="66" spans="1:15" ht="13.5">
      <c r="A66" s="244"/>
      <c r="B66" s="3" t="s">
        <v>395</v>
      </c>
      <c r="C66" s="132" t="s">
        <v>413</v>
      </c>
      <c r="D66" s="133">
        <v>4</v>
      </c>
      <c r="E66" s="133">
        <v>3</v>
      </c>
      <c r="F66" s="133">
        <v>0</v>
      </c>
      <c r="G66" s="133">
        <v>0</v>
      </c>
      <c r="H66" s="133">
        <v>1</v>
      </c>
      <c r="I66" s="133">
        <v>1</v>
      </c>
      <c r="J66" s="133">
        <v>0</v>
      </c>
      <c r="K66" s="133">
        <v>1</v>
      </c>
      <c r="L66" s="133">
        <v>0</v>
      </c>
      <c r="M66" s="133">
        <v>0</v>
      </c>
      <c r="O66" s="244"/>
    </row>
    <row r="67" spans="1:15" ht="13.5">
      <c r="A67" s="244"/>
      <c r="B67" s="3" t="s">
        <v>396</v>
      </c>
      <c r="C67" s="132" t="s">
        <v>414</v>
      </c>
      <c r="D67" s="133">
        <v>3</v>
      </c>
      <c r="E67" s="133">
        <v>3</v>
      </c>
      <c r="F67" s="133">
        <v>1</v>
      </c>
      <c r="G67" s="133">
        <v>0</v>
      </c>
      <c r="H67" s="133">
        <v>1</v>
      </c>
      <c r="I67" s="133">
        <v>0</v>
      </c>
      <c r="J67" s="133">
        <v>0</v>
      </c>
      <c r="K67" s="133">
        <v>1</v>
      </c>
      <c r="L67" s="133">
        <v>0</v>
      </c>
      <c r="M67" s="133">
        <v>0</v>
      </c>
      <c r="O67" s="244"/>
    </row>
    <row r="68" spans="1:15" ht="13.5">
      <c r="A68" s="244"/>
      <c r="B68" s="45" t="s">
        <v>398</v>
      </c>
      <c r="C68" s="4" t="s">
        <v>242</v>
      </c>
      <c r="D68" s="133">
        <v>1</v>
      </c>
      <c r="E68" s="133">
        <v>1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0</v>
      </c>
      <c r="M68" s="133">
        <v>0</v>
      </c>
      <c r="O68" s="244"/>
    </row>
    <row r="69" spans="1:15" ht="13.5">
      <c r="A69" s="244"/>
      <c r="B69" s="3"/>
      <c r="C69" s="4"/>
      <c r="O69" s="244"/>
    </row>
    <row r="70" spans="1:15" ht="13.5">
      <c r="A70" s="244"/>
      <c r="B70" s="45"/>
      <c r="C70" s="1" t="s">
        <v>45</v>
      </c>
      <c r="D70" s="1" t="s">
        <v>48</v>
      </c>
      <c r="E70" s="1" t="s">
        <v>49</v>
      </c>
      <c r="F70" s="1" t="s">
        <v>5</v>
      </c>
      <c r="G70" s="1" t="s">
        <v>7</v>
      </c>
      <c r="H70" s="1" t="s">
        <v>9</v>
      </c>
      <c r="I70" s="1" t="s">
        <v>13</v>
      </c>
      <c r="J70" s="1" t="s">
        <v>46</v>
      </c>
      <c r="K70" s="1" t="s">
        <v>47</v>
      </c>
      <c r="L70" s="1" t="s">
        <v>52</v>
      </c>
      <c r="O70" s="244"/>
    </row>
    <row r="71" spans="1:15" ht="13.5">
      <c r="A71" s="244"/>
      <c r="B71" s="45"/>
      <c r="C71" s="4" t="s">
        <v>120</v>
      </c>
      <c r="D71" s="133">
        <v>4.33</v>
      </c>
      <c r="E71" s="133">
        <v>54</v>
      </c>
      <c r="F71" s="133">
        <v>16</v>
      </c>
      <c r="G71" s="133">
        <v>2</v>
      </c>
      <c r="H71" s="133">
        <v>1</v>
      </c>
      <c r="I71" s="133">
        <v>4</v>
      </c>
      <c r="J71" s="133">
        <v>0</v>
      </c>
      <c r="K71" s="133">
        <v>0</v>
      </c>
      <c r="L71" s="133">
        <v>0</v>
      </c>
      <c r="O71" s="244"/>
    </row>
    <row r="72" spans="1:15" ht="13.5">
      <c r="A72" s="244"/>
      <c r="B72" s="3"/>
      <c r="C72" s="4" t="s">
        <v>20</v>
      </c>
      <c r="D72" s="133">
        <v>1.67</v>
      </c>
      <c r="E72" s="133">
        <v>58</v>
      </c>
      <c r="F72" s="133">
        <v>13</v>
      </c>
      <c r="G72" s="133">
        <v>2</v>
      </c>
      <c r="H72" s="133">
        <v>5</v>
      </c>
      <c r="I72" s="133">
        <v>2</v>
      </c>
      <c r="J72" s="133">
        <v>5</v>
      </c>
      <c r="K72" s="133">
        <v>2</v>
      </c>
      <c r="L72" s="133">
        <v>3</v>
      </c>
      <c r="O72" s="244"/>
    </row>
    <row r="73" spans="1:15" ht="13.5">
      <c r="A73" s="244"/>
      <c r="B73" s="3"/>
      <c r="C73" s="4"/>
      <c r="O73" s="244"/>
    </row>
    <row r="74" spans="1:15" ht="9" customHeight="1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</row>
    <row r="75" spans="1:15" ht="14.25" thickBot="1">
      <c r="A75" s="244"/>
      <c r="B75" t="s">
        <v>471</v>
      </c>
      <c r="O75" s="244"/>
    </row>
    <row r="76" spans="1:15" ht="24.75" customHeight="1">
      <c r="A76" s="244"/>
      <c r="C76" s="5"/>
      <c r="D76" s="6">
        <v>1</v>
      </c>
      <c r="E76" s="6">
        <v>2</v>
      </c>
      <c r="F76" s="6">
        <v>3</v>
      </c>
      <c r="G76" s="6">
        <v>4</v>
      </c>
      <c r="H76" s="6">
        <v>5</v>
      </c>
      <c r="I76" s="6">
        <v>6</v>
      </c>
      <c r="J76" s="6">
        <v>7</v>
      </c>
      <c r="K76" s="7" t="s">
        <v>0</v>
      </c>
      <c r="L76" s="2"/>
      <c r="O76" s="244"/>
    </row>
    <row r="77" spans="1:15" ht="24.75" customHeight="1">
      <c r="A77" s="244"/>
      <c r="C77" s="54" t="s">
        <v>472</v>
      </c>
      <c r="D77" s="8">
        <v>0</v>
      </c>
      <c r="E77" s="8">
        <v>0</v>
      </c>
      <c r="F77" s="8">
        <v>0</v>
      </c>
      <c r="G77" s="8">
        <v>0</v>
      </c>
      <c r="H77" s="8"/>
      <c r="I77" s="8"/>
      <c r="J77" s="8"/>
      <c r="K77" s="9">
        <v>0</v>
      </c>
      <c r="L77" s="2"/>
      <c r="O77" s="244"/>
    </row>
    <row r="78" spans="1:15" ht="24.75" customHeight="1" thickBot="1">
      <c r="A78" s="244"/>
      <c r="C78" s="55" t="s">
        <v>60</v>
      </c>
      <c r="D78" s="10">
        <v>4</v>
      </c>
      <c r="E78" s="10">
        <v>0</v>
      </c>
      <c r="F78" s="10">
        <v>1</v>
      </c>
      <c r="G78" s="10" t="s">
        <v>192</v>
      </c>
      <c r="H78" s="10"/>
      <c r="I78" s="10"/>
      <c r="J78" s="10"/>
      <c r="K78" s="11">
        <v>7</v>
      </c>
      <c r="L78" s="2"/>
      <c r="O78" s="244"/>
    </row>
    <row r="79" spans="1:15" ht="13.5">
      <c r="A79" s="244"/>
      <c r="O79" s="244"/>
    </row>
    <row r="80" spans="1:15" ht="13.5">
      <c r="A80" s="244"/>
      <c r="C80" t="s">
        <v>3</v>
      </c>
      <c r="D80" t="s">
        <v>240</v>
      </c>
      <c r="O80" s="244"/>
    </row>
    <row r="81" spans="1:15" ht="13.5">
      <c r="A81" s="244"/>
      <c r="C81" t="s">
        <v>125</v>
      </c>
      <c r="D81" t="s">
        <v>61</v>
      </c>
      <c r="O81" s="244"/>
    </row>
    <row r="82" spans="1:15" ht="13.5">
      <c r="A82" s="244"/>
      <c r="O82" s="244"/>
    </row>
    <row r="83" spans="1:15" ht="13.5">
      <c r="A83" s="244"/>
      <c r="C83" s="1" t="s">
        <v>4</v>
      </c>
      <c r="D83" s="1" t="s">
        <v>5</v>
      </c>
      <c r="E83" s="1" t="s">
        <v>6</v>
      </c>
      <c r="F83" s="1" t="s">
        <v>7</v>
      </c>
      <c r="G83" s="1" t="s">
        <v>8</v>
      </c>
      <c r="H83" s="1" t="s">
        <v>11</v>
      </c>
      <c r="I83" s="1" t="s">
        <v>9</v>
      </c>
      <c r="J83" s="1" t="s">
        <v>13</v>
      </c>
      <c r="K83" s="1" t="s">
        <v>10</v>
      </c>
      <c r="L83" s="1" t="s">
        <v>12</v>
      </c>
      <c r="M83" s="1" t="s">
        <v>63</v>
      </c>
      <c r="N83" s="1"/>
      <c r="O83" s="244"/>
    </row>
    <row r="84" spans="1:15" ht="13.5">
      <c r="A84" s="244"/>
      <c r="B84" s="3" t="s">
        <v>473</v>
      </c>
      <c r="C84" s="132" t="s">
        <v>410</v>
      </c>
      <c r="D84" s="133">
        <v>3</v>
      </c>
      <c r="E84" s="133">
        <v>2</v>
      </c>
      <c r="F84" s="133">
        <v>1</v>
      </c>
      <c r="G84" s="133">
        <v>0</v>
      </c>
      <c r="H84" s="133">
        <v>1</v>
      </c>
      <c r="I84" s="133">
        <v>1</v>
      </c>
      <c r="J84" s="133">
        <v>1</v>
      </c>
      <c r="K84" s="133">
        <v>1</v>
      </c>
      <c r="L84" s="133">
        <v>0</v>
      </c>
      <c r="M84" s="133">
        <v>0</v>
      </c>
      <c r="N84" s="1"/>
      <c r="O84" s="244"/>
    </row>
    <row r="85" spans="1:15" ht="13.5">
      <c r="A85" s="244"/>
      <c r="B85" s="3" t="s">
        <v>96</v>
      </c>
      <c r="C85" s="132" t="s">
        <v>207</v>
      </c>
      <c r="D85" s="133">
        <v>3</v>
      </c>
      <c r="E85" s="133">
        <v>1</v>
      </c>
      <c r="F85" s="133">
        <v>0</v>
      </c>
      <c r="G85" s="133">
        <v>0</v>
      </c>
      <c r="H85" s="133">
        <v>2</v>
      </c>
      <c r="I85" s="133">
        <v>2</v>
      </c>
      <c r="J85" s="133">
        <v>0</v>
      </c>
      <c r="K85" s="133">
        <v>0</v>
      </c>
      <c r="L85" s="133">
        <v>0</v>
      </c>
      <c r="M85" s="133">
        <v>0</v>
      </c>
      <c r="O85" s="244"/>
    </row>
    <row r="86" spans="1:15" ht="13.5">
      <c r="A86" s="244"/>
      <c r="B86" s="3" t="s">
        <v>97</v>
      </c>
      <c r="C86" s="132" t="s">
        <v>346</v>
      </c>
      <c r="D86" s="133">
        <v>3</v>
      </c>
      <c r="E86" s="133">
        <v>2</v>
      </c>
      <c r="F86" s="133">
        <v>0</v>
      </c>
      <c r="G86" s="133">
        <v>0</v>
      </c>
      <c r="H86" s="133">
        <v>2</v>
      </c>
      <c r="I86" s="133">
        <v>1</v>
      </c>
      <c r="J86" s="133">
        <v>0</v>
      </c>
      <c r="K86" s="133">
        <v>1</v>
      </c>
      <c r="L86" s="133">
        <v>1</v>
      </c>
      <c r="M86" s="133">
        <v>0</v>
      </c>
      <c r="O86" s="244"/>
    </row>
    <row r="87" spans="1:15" ht="13.5">
      <c r="A87" s="244"/>
      <c r="B87" s="3" t="s">
        <v>474</v>
      </c>
      <c r="C87" s="132" t="s">
        <v>86</v>
      </c>
      <c r="D87" s="133">
        <v>3</v>
      </c>
      <c r="E87" s="133">
        <v>3</v>
      </c>
      <c r="F87" s="133">
        <v>2</v>
      </c>
      <c r="G87" s="133">
        <v>2</v>
      </c>
      <c r="H87" s="133">
        <v>2</v>
      </c>
      <c r="I87" s="133">
        <v>0</v>
      </c>
      <c r="J87" s="133">
        <v>0</v>
      </c>
      <c r="K87" s="133">
        <v>0</v>
      </c>
      <c r="L87" s="133">
        <v>0</v>
      </c>
      <c r="M87" s="133">
        <v>0</v>
      </c>
      <c r="O87" s="244"/>
    </row>
    <row r="88" spans="1:15" ht="13.5">
      <c r="A88" s="244"/>
      <c r="B88" s="3" t="s">
        <v>99</v>
      </c>
      <c r="C88" s="132" t="s">
        <v>116</v>
      </c>
      <c r="D88" s="133">
        <v>2</v>
      </c>
      <c r="E88" s="133">
        <v>2</v>
      </c>
      <c r="F88" s="133">
        <v>1</v>
      </c>
      <c r="G88" s="133">
        <v>1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O88" s="244"/>
    </row>
    <row r="89" spans="1:15" ht="13.5">
      <c r="A89" s="244"/>
      <c r="B89" s="3" t="s">
        <v>102</v>
      </c>
      <c r="C89" s="132" t="s">
        <v>411</v>
      </c>
      <c r="D89" s="133">
        <v>2</v>
      </c>
      <c r="E89" s="133">
        <v>1</v>
      </c>
      <c r="F89" s="133">
        <v>0</v>
      </c>
      <c r="G89" s="133">
        <v>2</v>
      </c>
      <c r="H89" s="133">
        <v>0</v>
      </c>
      <c r="I89" s="133">
        <v>0</v>
      </c>
      <c r="J89" s="133">
        <v>0</v>
      </c>
      <c r="K89" s="133">
        <v>2</v>
      </c>
      <c r="L89" s="133">
        <v>0</v>
      </c>
      <c r="M89" s="133">
        <v>1</v>
      </c>
      <c r="O89" s="244"/>
    </row>
    <row r="90" spans="1:15" ht="13.5">
      <c r="A90" s="244"/>
      <c r="B90" s="3" t="s">
        <v>100</v>
      </c>
      <c r="C90" s="132" t="s">
        <v>412</v>
      </c>
      <c r="D90" s="133">
        <v>2</v>
      </c>
      <c r="E90" s="133">
        <v>1</v>
      </c>
      <c r="F90" s="133">
        <v>0</v>
      </c>
      <c r="G90" s="133">
        <v>0</v>
      </c>
      <c r="H90" s="133">
        <v>0</v>
      </c>
      <c r="I90" s="133">
        <v>1</v>
      </c>
      <c r="J90" s="133">
        <v>1</v>
      </c>
      <c r="K90" s="133">
        <v>0</v>
      </c>
      <c r="L90" s="133">
        <v>0</v>
      </c>
      <c r="M90" s="133">
        <v>0</v>
      </c>
      <c r="O90" s="244"/>
    </row>
    <row r="91" spans="1:15" ht="13.5">
      <c r="A91" s="244"/>
      <c r="B91" s="3" t="s">
        <v>104</v>
      </c>
      <c r="C91" s="132" t="s">
        <v>413</v>
      </c>
      <c r="D91" s="133">
        <v>2</v>
      </c>
      <c r="E91" s="133">
        <v>2</v>
      </c>
      <c r="F91" s="133">
        <v>1</v>
      </c>
      <c r="G91" s="133">
        <v>1</v>
      </c>
      <c r="H91" s="133">
        <v>0</v>
      </c>
      <c r="I91" s="133">
        <v>0</v>
      </c>
      <c r="J91" s="133">
        <v>1</v>
      </c>
      <c r="K91" s="133">
        <v>1</v>
      </c>
      <c r="L91" s="133">
        <v>0</v>
      </c>
      <c r="M91" s="133">
        <v>0</v>
      </c>
      <c r="O91" s="244"/>
    </row>
    <row r="92" spans="1:15" ht="13.5">
      <c r="A92" s="244"/>
      <c r="B92" s="3" t="s">
        <v>105</v>
      </c>
      <c r="C92" s="132" t="s">
        <v>414</v>
      </c>
      <c r="D92" s="133">
        <v>2</v>
      </c>
      <c r="E92" s="133">
        <v>1</v>
      </c>
      <c r="F92" s="133">
        <v>0</v>
      </c>
      <c r="G92" s="133">
        <v>0</v>
      </c>
      <c r="H92" s="133">
        <v>0</v>
      </c>
      <c r="I92" s="133">
        <v>1</v>
      </c>
      <c r="J92" s="133">
        <v>0</v>
      </c>
      <c r="K92" s="133">
        <v>0</v>
      </c>
      <c r="L92" s="133">
        <v>0</v>
      </c>
      <c r="M92" s="133">
        <v>0</v>
      </c>
      <c r="O92" s="244"/>
    </row>
    <row r="93" spans="1:15" ht="13.5">
      <c r="A93" s="244"/>
      <c r="B93" s="3"/>
      <c r="C93" s="4"/>
      <c r="O93" s="244"/>
    </row>
    <row r="94" spans="1:15" ht="13.5">
      <c r="A94" s="244"/>
      <c r="B94" s="45"/>
      <c r="C94" s="1" t="s">
        <v>45</v>
      </c>
      <c r="D94" s="1" t="s">
        <v>48</v>
      </c>
      <c r="E94" s="1" t="s">
        <v>49</v>
      </c>
      <c r="F94" s="1" t="s">
        <v>5</v>
      </c>
      <c r="G94" s="1" t="s">
        <v>7</v>
      </c>
      <c r="H94" s="1" t="s">
        <v>9</v>
      </c>
      <c r="I94" s="1" t="s">
        <v>13</v>
      </c>
      <c r="J94" s="1" t="s">
        <v>46</v>
      </c>
      <c r="K94" s="1" t="s">
        <v>47</v>
      </c>
      <c r="L94" s="1" t="s">
        <v>52</v>
      </c>
      <c r="O94" s="244"/>
    </row>
    <row r="95" spans="1:15" ht="13.5">
      <c r="A95" s="244"/>
      <c r="B95" s="45"/>
      <c r="C95" s="4" t="s">
        <v>120</v>
      </c>
      <c r="D95" s="133">
        <v>4</v>
      </c>
      <c r="E95" s="133">
        <v>65</v>
      </c>
      <c r="F95" s="133">
        <v>16</v>
      </c>
      <c r="G95" s="133">
        <v>1</v>
      </c>
      <c r="H95" s="133">
        <v>2</v>
      </c>
      <c r="I95" s="133">
        <v>3</v>
      </c>
      <c r="J95" s="133">
        <v>0</v>
      </c>
      <c r="K95" s="133">
        <v>0</v>
      </c>
      <c r="L95" s="133">
        <v>0</v>
      </c>
      <c r="O95" s="244"/>
    </row>
    <row r="96" spans="1:15" ht="13.5">
      <c r="A96" s="244"/>
      <c r="B96" s="3"/>
      <c r="C96" s="4"/>
      <c r="O96" s="244"/>
    </row>
    <row r="97" spans="1:15" ht="9" customHeight="1">
      <c r="A97" s="244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</row>
    <row r="98" spans="1:15" ht="14.25" thickBot="1">
      <c r="A98" s="244"/>
      <c r="B98" t="s">
        <v>491</v>
      </c>
      <c r="O98" s="244"/>
    </row>
    <row r="99" spans="1:15" ht="24.75" customHeight="1">
      <c r="A99" s="244"/>
      <c r="C99" s="5"/>
      <c r="D99" s="6">
        <v>1</v>
      </c>
      <c r="E99" s="6">
        <v>2</v>
      </c>
      <c r="F99" s="6">
        <v>3</v>
      </c>
      <c r="G99" s="6">
        <v>4</v>
      </c>
      <c r="H99" s="6">
        <v>5</v>
      </c>
      <c r="I99" s="6">
        <v>6</v>
      </c>
      <c r="J99" s="6">
        <v>7</v>
      </c>
      <c r="K99" s="7" t="s">
        <v>0</v>
      </c>
      <c r="L99" s="2"/>
      <c r="O99" s="244"/>
    </row>
    <row r="100" spans="1:15" ht="24.75" customHeight="1">
      <c r="A100" s="244"/>
      <c r="C100" s="54" t="s">
        <v>60</v>
      </c>
      <c r="D100" s="8">
        <v>0</v>
      </c>
      <c r="E100" s="8">
        <v>1</v>
      </c>
      <c r="F100" s="8">
        <v>0</v>
      </c>
      <c r="G100" s="8">
        <v>0</v>
      </c>
      <c r="H100" s="8">
        <v>3</v>
      </c>
      <c r="I100" s="8">
        <v>1</v>
      </c>
      <c r="J100" s="8">
        <v>0</v>
      </c>
      <c r="K100" s="9">
        <v>5</v>
      </c>
      <c r="L100" s="2"/>
      <c r="O100" s="244"/>
    </row>
    <row r="101" spans="1:15" ht="24.75" customHeight="1" thickBot="1">
      <c r="A101" s="244"/>
      <c r="C101" s="55" t="s">
        <v>490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1">
        <v>0</v>
      </c>
      <c r="L101" s="2"/>
      <c r="O101" s="244"/>
    </row>
    <row r="102" spans="1:15" ht="13.5">
      <c r="A102" s="244"/>
      <c r="O102" s="244"/>
    </row>
    <row r="103" spans="1:15" ht="13.5">
      <c r="A103" s="244"/>
      <c r="C103" t="s">
        <v>3</v>
      </c>
      <c r="D103" t="s">
        <v>240</v>
      </c>
      <c r="O103" s="244"/>
    </row>
    <row r="104" spans="1:15" ht="13.5">
      <c r="A104" s="244"/>
      <c r="C104" t="s">
        <v>125</v>
      </c>
      <c r="D104" t="s">
        <v>492</v>
      </c>
      <c r="O104" s="244"/>
    </row>
    <row r="105" spans="1:15" ht="13.5">
      <c r="A105" s="244"/>
      <c r="C105" t="s">
        <v>2</v>
      </c>
      <c r="D105" t="s">
        <v>61</v>
      </c>
      <c r="O105" s="244"/>
    </row>
    <row r="106" spans="1:15" ht="13.5">
      <c r="A106" s="244"/>
      <c r="O106" s="244"/>
    </row>
    <row r="107" spans="1:15" ht="13.5">
      <c r="A107" s="244"/>
      <c r="C107" s="1" t="s">
        <v>4</v>
      </c>
      <c r="D107" s="1" t="s">
        <v>5</v>
      </c>
      <c r="E107" s="1" t="s">
        <v>6</v>
      </c>
      <c r="F107" s="1" t="s">
        <v>7</v>
      </c>
      <c r="G107" s="1" t="s">
        <v>8</v>
      </c>
      <c r="H107" s="1" t="s">
        <v>11</v>
      </c>
      <c r="I107" s="1" t="s">
        <v>9</v>
      </c>
      <c r="J107" s="1" t="s">
        <v>13</v>
      </c>
      <c r="K107" s="1" t="s">
        <v>10</v>
      </c>
      <c r="L107" s="1" t="s">
        <v>12</v>
      </c>
      <c r="M107" s="1" t="s">
        <v>63</v>
      </c>
      <c r="O107" s="244"/>
    </row>
    <row r="108" spans="1:15" ht="13.5">
      <c r="A108" s="244"/>
      <c r="B108" s="3" t="s">
        <v>493</v>
      </c>
      <c r="C108" s="132" t="s">
        <v>410</v>
      </c>
      <c r="D108" s="133">
        <v>4</v>
      </c>
      <c r="E108" s="133">
        <v>4</v>
      </c>
      <c r="F108" s="133">
        <v>1</v>
      </c>
      <c r="G108" s="133">
        <v>1</v>
      </c>
      <c r="H108" s="133">
        <v>1</v>
      </c>
      <c r="I108" s="133">
        <v>0</v>
      </c>
      <c r="J108" s="133">
        <v>0</v>
      </c>
      <c r="K108" s="133">
        <v>1</v>
      </c>
      <c r="L108" s="133">
        <v>0</v>
      </c>
      <c r="M108" s="133">
        <v>0</v>
      </c>
      <c r="O108" s="244"/>
    </row>
    <row r="109" spans="1:15" ht="13.5">
      <c r="A109" s="244"/>
      <c r="B109" s="3" t="s">
        <v>96</v>
      </c>
      <c r="C109" s="132" t="s">
        <v>207</v>
      </c>
      <c r="D109" s="133">
        <v>3</v>
      </c>
      <c r="E109" s="133">
        <v>3</v>
      </c>
      <c r="F109" s="133">
        <v>1</v>
      </c>
      <c r="G109" s="133">
        <v>2</v>
      </c>
      <c r="H109" s="133">
        <v>0</v>
      </c>
      <c r="I109" s="133">
        <v>0</v>
      </c>
      <c r="J109" s="133">
        <v>1</v>
      </c>
      <c r="K109" s="133">
        <v>1</v>
      </c>
      <c r="L109" s="133">
        <v>2</v>
      </c>
      <c r="M109" s="133">
        <v>0</v>
      </c>
      <c r="O109" s="244"/>
    </row>
    <row r="110" spans="1:15" ht="13.5">
      <c r="A110" s="244"/>
      <c r="B110" s="3" t="s">
        <v>494</v>
      </c>
      <c r="C110" s="132" t="s">
        <v>156</v>
      </c>
      <c r="D110" s="133">
        <v>1</v>
      </c>
      <c r="E110" s="133">
        <v>1</v>
      </c>
      <c r="F110" s="133">
        <v>0</v>
      </c>
      <c r="G110" s="133">
        <v>0</v>
      </c>
      <c r="H110" s="133">
        <v>0</v>
      </c>
      <c r="I110" s="133">
        <v>0</v>
      </c>
      <c r="J110" s="133">
        <v>0</v>
      </c>
      <c r="K110" s="133">
        <v>0</v>
      </c>
      <c r="L110" s="133">
        <v>0</v>
      </c>
      <c r="M110" s="133">
        <v>0</v>
      </c>
      <c r="O110" s="244"/>
    </row>
    <row r="111" spans="1:15" ht="13.5">
      <c r="A111" s="244"/>
      <c r="B111" s="3" t="s">
        <v>97</v>
      </c>
      <c r="C111" s="132" t="s">
        <v>346</v>
      </c>
      <c r="D111" s="133">
        <v>3</v>
      </c>
      <c r="E111" s="133">
        <v>3</v>
      </c>
      <c r="F111" s="133">
        <v>0</v>
      </c>
      <c r="G111" s="133">
        <v>0</v>
      </c>
      <c r="H111" s="133">
        <v>0</v>
      </c>
      <c r="I111" s="133">
        <v>0</v>
      </c>
      <c r="J111" s="133">
        <v>1</v>
      </c>
      <c r="K111" s="133">
        <v>0</v>
      </c>
      <c r="L111" s="133">
        <v>0</v>
      </c>
      <c r="M111" s="133">
        <v>0</v>
      </c>
      <c r="O111" s="244"/>
    </row>
    <row r="112" spans="1:15" ht="13.5">
      <c r="A112" s="244"/>
      <c r="B112" s="3" t="s">
        <v>103</v>
      </c>
      <c r="C112" s="132" t="s">
        <v>86</v>
      </c>
      <c r="D112" s="133">
        <v>3</v>
      </c>
      <c r="E112" s="133">
        <v>3</v>
      </c>
      <c r="F112" s="133">
        <v>1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0</v>
      </c>
      <c r="O112" s="244"/>
    </row>
    <row r="113" spans="1:15" ht="13.5">
      <c r="A113" s="244"/>
      <c r="B113" s="3" t="s">
        <v>99</v>
      </c>
      <c r="C113" s="132" t="s">
        <v>116</v>
      </c>
      <c r="D113" s="133">
        <v>3</v>
      </c>
      <c r="E113" s="133">
        <v>3</v>
      </c>
      <c r="F113" s="133">
        <v>1</v>
      </c>
      <c r="G113" s="133">
        <v>0</v>
      </c>
      <c r="H113" s="133">
        <v>1</v>
      </c>
      <c r="I113" s="133">
        <v>0</v>
      </c>
      <c r="J113" s="133">
        <v>1</v>
      </c>
      <c r="K113" s="133">
        <v>0</v>
      </c>
      <c r="L113" s="133">
        <v>0</v>
      </c>
      <c r="M113" s="133">
        <v>0</v>
      </c>
      <c r="O113" s="244"/>
    </row>
    <row r="114" spans="1:15" ht="13.5">
      <c r="A114" s="244"/>
      <c r="B114" s="3" t="s">
        <v>102</v>
      </c>
      <c r="C114" s="132" t="s">
        <v>411</v>
      </c>
      <c r="D114" s="133">
        <v>3</v>
      </c>
      <c r="E114" s="133">
        <v>3</v>
      </c>
      <c r="F114" s="133">
        <v>1</v>
      </c>
      <c r="G114" s="133">
        <v>0</v>
      </c>
      <c r="H114" s="133">
        <v>1</v>
      </c>
      <c r="I114" s="133">
        <v>0</v>
      </c>
      <c r="J114" s="133">
        <v>0</v>
      </c>
      <c r="K114" s="133">
        <v>1</v>
      </c>
      <c r="L114" s="133">
        <v>0</v>
      </c>
      <c r="M114" s="133">
        <v>0</v>
      </c>
      <c r="O114" s="244"/>
    </row>
    <row r="115" spans="1:15" ht="13.5">
      <c r="A115" s="244"/>
      <c r="B115" s="3" t="s">
        <v>100</v>
      </c>
      <c r="C115" s="132" t="s">
        <v>412</v>
      </c>
      <c r="D115" s="133">
        <v>2</v>
      </c>
      <c r="E115" s="133">
        <v>2</v>
      </c>
      <c r="F115" s="133">
        <v>1</v>
      </c>
      <c r="G115" s="133">
        <v>1</v>
      </c>
      <c r="H115" s="133">
        <v>0</v>
      </c>
      <c r="I115" s="133">
        <v>0</v>
      </c>
      <c r="J115" s="133">
        <v>0</v>
      </c>
      <c r="K115" s="133">
        <v>0</v>
      </c>
      <c r="L115" s="133">
        <v>0</v>
      </c>
      <c r="M115" s="133">
        <v>0</v>
      </c>
      <c r="O115" s="244"/>
    </row>
    <row r="116" spans="1:15" ht="13.5">
      <c r="A116" s="244"/>
      <c r="B116" s="3" t="s">
        <v>101</v>
      </c>
      <c r="C116" s="132" t="s">
        <v>298</v>
      </c>
      <c r="D116" s="133">
        <v>1</v>
      </c>
      <c r="E116" s="133">
        <v>1</v>
      </c>
      <c r="F116" s="133">
        <v>1</v>
      </c>
      <c r="G116" s="133">
        <v>1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O116" s="244"/>
    </row>
    <row r="117" spans="1:15" ht="13.5">
      <c r="A117" s="244"/>
      <c r="B117" s="3" t="s">
        <v>104</v>
      </c>
      <c r="C117" s="132" t="s">
        <v>413</v>
      </c>
      <c r="D117" s="133">
        <v>3</v>
      </c>
      <c r="E117" s="133">
        <v>2</v>
      </c>
      <c r="F117" s="133">
        <v>0</v>
      </c>
      <c r="G117" s="133">
        <v>0</v>
      </c>
      <c r="H117" s="133">
        <v>1</v>
      </c>
      <c r="I117" s="133">
        <v>1</v>
      </c>
      <c r="J117" s="133">
        <v>2</v>
      </c>
      <c r="K117" s="133">
        <v>1</v>
      </c>
      <c r="L117" s="133">
        <v>0</v>
      </c>
      <c r="M117" s="133">
        <v>0</v>
      </c>
      <c r="O117" s="244"/>
    </row>
    <row r="118" spans="1:15" ht="13.5">
      <c r="A118" s="244"/>
      <c r="B118" s="3" t="s">
        <v>105</v>
      </c>
      <c r="C118" s="132" t="s">
        <v>414</v>
      </c>
      <c r="D118" s="133">
        <v>3</v>
      </c>
      <c r="E118" s="133">
        <v>3</v>
      </c>
      <c r="F118" s="133">
        <v>0</v>
      </c>
      <c r="G118" s="133">
        <v>0</v>
      </c>
      <c r="H118" s="133">
        <v>1</v>
      </c>
      <c r="I118" s="133">
        <v>0</v>
      </c>
      <c r="J118" s="133">
        <v>0</v>
      </c>
      <c r="K118" s="133">
        <v>1</v>
      </c>
      <c r="L118" s="133">
        <v>0</v>
      </c>
      <c r="M118" s="133">
        <v>0</v>
      </c>
      <c r="O118" s="244"/>
    </row>
    <row r="119" spans="1:15" ht="13.5">
      <c r="A119" s="244"/>
      <c r="B119" s="3" t="s">
        <v>105</v>
      </c>
      <c r="C119" s="132" t="s">
        <v>242</v>
      </c>
      <c r="D119" s="133">
        <v>0</v>
      </c>
      <c r="E119" s="133">
        <v>0</v>
      </c>
      <c r="F119" s="133">
        <v>0</v>
      </c>
      <c r="G119" s="133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0</v>
      </c>
      <c r="M119" s="133">
        <v>0</v>
      </c>
      <c r="O119" s="244"/>
    </row>
    <row r="120" spans="1:15" ht="13.5">
      <c r="A120" s="244"/>
      <c r="B120" s="3"/>
      <c r="C120" s="4"/>
      <c r="O120" s="244"/>
    </row>
    <row r="121" spans="1:15" ht="13.5">
      <c r="A121" s="244"/>
      <c r="B121" s="45"/>
      <c r="C121" s="1" t="s">
        <v>45</v>
      </c>
      <c r="D121" s="1" t="s">
        <v>48</v>
      </c>
      <c r="E121" s="1" t="s">
        <v>49</v>
      </c>
      <c r="F121" s="1" t="s">
        <v>5</v>
      </c>
      <c r="G121" s="1" t="s">
        <v>7</v>
      </c>
      <c r="H121" s="1" t="s">
        <v>9</v>
      </c>
      <c r="I121" s="1" t="s">
        <v>13</v>
      </c>
      <c r="J121" s="1" t="s">
        <v>46</v>
      </c>
      <c r="K121" s="1" t="s">
        <v>47</v>
      </c>
      <c r="L121" s="1" t="s">
        <v>52</v>
      </c>
      <c r="O121" s="244"/>
    </row>
    <row r="122" spans="1:15" ht="13.5">
      <c r="A122" s="244"/>
      <c r="B122" s="45"/>
      <c r="C122" s="4" t="s">
        <v>120</v>
      </c>
      <c r="D122" s="133">
        <v>7</v>
      </c>
      <c r="E122" s="133">
        <v>121</v>
      </c>
      <c r="F122" s="133">
        <v>30</v>
      </c>
      <c r="G122" s="133">
        <v>4</v>
      </c>
      <c r="H122" s="133">
        <v>4</v>
      </c>
      <c r="I122" s="133">
        <v>5</v>
      </c>
      <c r="J122" s="133">
        <v>0</v>
      </c>
      <c r="K122" s="133">
        <v>0</v>
      </c>
      <c r="L122" s="133">
        <v>1</v>
      </c>
      <c r="O122" s="244"/>
    </row>
    <row r="123" spans="1:15" ht="13.5">
      <c r="A123" s="244"/>
      <c r="B123" s="3"/>
      <c r="C123" s="4"/>
      <c r="O123" s="244"/>
    </row>
    <row r="124" spans="1:15" ht="9" customHeight="1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</row>
    <row r="125" spans="1:15" ht="14.25" thickBot="1">
      <c r="A125" s="244"/>
      <c r="B125" t="s">
        <v>514</v>
      </c>
      <c r="O125" s="244"/>
    </row>
    <row r="126" spans="1:15" ht="24.75" customHeight="1">
      <c r="A126" s="244"/>
      <c r="C126" s="5"/>
      <c r="D126" s="6">
        <v>1</v>
      </c>
      <c r="E126" s="6">
        <v>2</v>
      </c>
      <c r="F126" s="6">
        <v>3</v>
      </c>
      <c r="G126" s="6">
        <v>4</v>
      </c>
      <c r="H126" s="6">
        <v>5</v>
      </c>
      <c r="I126" s="6">
        <v>6</v>
      </c>
      <c r="J126" s="6">
        <v>7</v>
      </c>
      <c r="K126" s="6">
        <v>8</v>
      </c>
      <c r="L126" s="6">
        <v>9</v>
      </c>
      <c r="M126" s="7" t="s">
        <v>0</v>
      </c>
      <c r="O126" s="244"/>
    </row>
    <row r="127" spans="1:15" ht="24.75" customHeight="1">
      <c r="A127" s="244"/>
      <c r="C127" s="54" t="s">
        <v>60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3</v>
      </c>
      <c r="J127" s="8">
        <v>0</v>
      </c>
      <c r="K127" s="8">
        <v>0</v>
      </c>
      <c r="L127" s="8">
        <v>2</v>
      </c>
      <c r="M127" s="9">
        <v>5</v>
      </c>
      <c r="O127" s="244"/>
    </row>
    <row r="128" spans="1:15" ht="24.75" customHeight="1" thickBot="1">
      <c r="A128" s="244"/>
      <c r="C128" s="55" t="s">
        <v>515</v>
      </c>
      <c r="D128" s="10">
        <v>2</v>
      </c>
      <c r="E128" s="10">
        <v>0</v>
      </c>
      <c r="F128" s="10">
        <v>0</v>
      </c>
      <c r="G128" s="10">
        <v>1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1">
        <v>3</v>
      </c>
      <c r="O128" s="244"/>
    </row>
    <row r="129" spans="1:15" ht="13.5">
      <c r="A129" s="244"/>
      <c r="O129" s="244"/>
    </row>
    <row r="130" spans="1:15" ht="13.5">
      <c r="A130" s="244"/>
      <c r="C130" t="s">
        <v>3</v>
      </c>
      <c r="D130" t="s">
        <v>240</v>
      </c>
      <c r="O130" s="244"/>
    </row>
    <row r="131" spans="1:15" ht="13.5">
      <c r="A131" s="244"/>
      <c r="C131" t="s">
        <v>125</v>
      </c>
      <c r="D131" t="s">
        <v>511</v>
      </c>
      <c r="O131" s="244"/>
    </row>
    <row r="132" spans="1:15" ht="13.5">
      <c r="A132" s="244"/>
      <c r="C132" t="s">
        <v>2</v>
      </c>
      <c r="D132" t="s">
        <v>518</v>
      </c>
      <c r="O132" s="244"/>
    </row>
    <row r="133" spans="1:15" ht="13.5">
      <c r="A133" s="244"/>
      <c r="O133" s="244"/>
    </row>
    <row r="134" spans="1:15" ht="13.5">
      <c r="A134" s="244"/>
      <c r="C134" s="1" t="s">
        <v>4</v>
      </c>
      <c r="D134" s="1" t="s">
        <v>5</v>
      </c>
      <c r="E134" s="1" t="s">
        <v>6</v>
      </c>
      <c r="F134" s="1" t="s">
        <v>7</v>
      </c>
      <c r="G134" s="1" t="s">
        <v>8</v>
      </c>
      <c r="H134" s="1" t="s">
        <v>11</v>
      </c>
      <c r="I134" s="1" t="s">
        <v>9</v>
      </c>
      <c r="J134" s="1" t="s">
        <v>13</v>
      </c>
      <c r="K134" s="1" t="s">
        <v>10</v>
      </c>
      <c r="L134" s="1" t="s">
        <v>12</v>
      </c>
      <c r="M134" s="1" t="s">
        <v>63</v>
      </c>
      <c r="O134" s="244"/>
    </row>
    <row r="135" spans="1:15" ht="13.5">
      <c r="A135" s="244"/>
      <c r="B135" s="3" t="s">
        <v>516</v>
      </c>
      <c r="C135" s="132" t="s">
        <v>410</v>
      </c>
      <c r="D135" s="133">
        <v>5</v>
      </c>
      <c r="E135" s="133">
        <v>4</v>
      </c>
      <c r="F135" s="133">
        <v>1</v>
      </c>
      <c r="G135" s="133">
        <v>0</v>
      </c>
      <c r="H135" s="133">
        <v>1</v>
      </c>
      <c r="I135" s="133">
        <v>1</v>
      </c>
      <c r="J135" s="133">
        <v>1</v>
      </c>
      <c r="K135" s="133">
        <v>0</v>
      </c>
      <c r="L135" s="133">
        <v>0</v>
      </c>
      <c r="M135" s="133">
        <v>0</v>
      </c>
      <c r="O135" s="244"/>
    </row>
    <row r="136" spans="1:15" ht="13.5">
      <c r="A136" s="244"/>
      <c r="B136" s="3" t="s">
        <v>96</v>
      </c>
      <c r="C136" s="132" t="s">
        <v>207</v>
      </c>
      <c r="D136" s="133">
        <v>5</v>
      </c>
      <c r="E136" s="133">
        <v>2</v>
      </c>
      <c r="F136" s="133">
        <v>0</v>
      </c>
      <c r="G136" s="133">
        <v>0</v>
      </c>
      <c r="H136" s="133">
        <v>1</v>
      </c>
      <c r="I136" s="133">
        <v>3</v>
      </c>
      <c r="J136" s="133">
        <v>0</v>
      </c>
      <c r="K136" s="133">
        <v>1</v>
      </c>
      <c r="L136" s="133">
        <v>1</v>
      </c>
      <c r="M136" s="133">
        <v>0</v>
      </c>
      <c r="O136" s="244"/>
    </row>
    <row r="137" spans="1:15" ht="13.5">
      <c r="A137" s="244"/>
      <c r="B137" s="3" t="s">
        <v>97</v>
      </c>
      <c r="C137" s="132" t="s">
        <v>346</v>
      </c>
      <c r="D137" s="133">
        <v>5</v>
      </c>
      <c r="E137" s="133">
        <v>4</v>
      </c>
      <c r="F137" s="133">
        <v>0</v>
      </c>
      <c r="G137" s="133">
        <v>0</v>
      </c>
      <c r="H137" s="133">
        <v>0</v>
      </c>
      <c r="I137" s="133">
        <v>0</v>
      </c>
      <c r="J137" s="133">
        <v>1</v>
      </c>
      <c r="K137" s="133">
        <v>0</v>
      </c>
      <c r="L137" s="133">
        <v>2</v>
      </c>
      <c r="M137" s="133">
        <v>1</v>
      </c>
      <c r="O137" s="244"/>
    </row>
    <row r="138" spans="1:15" ht="13.5">
      <c r="A138" s="244"/>
      <c r="B138" s="3" t="s">
        <v>103</v>
      </c>
      <c r="C138" s="132" t="s">
        <v>86</v>
      </c>
      <c r="D138" s="133">
        <v>5</v>
      </c>
      <c r="E138" s="133">
        <v>4</v>
      </c>
      <c r="F138" s="133">
        <v>2</v>
      </c>
      <c r="G138" s="133">
        <v>1</v>
      </c>
      <c r="H138" s="133">
        <v>1</v>
      </c>
      <c r="I138" s="133">
        <v>1</v>
      </c>
      <c r="J138" s="133">
        <v>0</v>
      </c>
      <c r="K138" s="133">
        <v>1</v>
      </c>
      <c r="L138" s="133">
        <v>0</v>
      </c>
      <c r="M138" s="133">
        <v>0</v>
      </c>
      <c r="O138" s="244"/>
    </row>
    <row r="139" spans="1:15" ht="13.5">
      <c r="A139" s="244"/>
      <c r="B139" s="3" t="s">
        <v>99</v>
      </c>
      <c r="C139" s="132" t="s">
        <v>116</v>
      </c>
      <c r="D139" s="133">
        <v>5</v>
      </c>
      <c r="E139" s="133">
        <v>5</v>
      </c>
      <c r="F139" s="133">
        <v>2</v>
      </c>
      <c r="G139" s="133">
        <v>0</v>
      </c>
      <c r="H139" s="133">
        <v>1</v>
      </c>
      <c r="I139" s="133">
        <v>0</v>
      </c>
      <c r="J139" s="133">
        <v>1</v>
      </c>
      <c r="K139" s="133">
        <v>1</v>
      </c>
      <c r="L139" s="133">
        <v>0</v>
      </c>
      <c r="M139" s="133">
        <v>0</v>
      </c>
      <c r="O139" s="244"/>
    </row>
    <row r="140" spans="1:15" ht="13.5">
      <c r="A140" s="244"/>
      <c r="B140" s="3" t="s">
        <v>102</v>
      </c>
      <c r="C140" s="132" t="s">
        <v>411</v>
      </c>
      <c r="D140" s="133">
        <v>5</v>
      </c>
      <c r="E140" s="133">
        <v>4</v>
      </c>
      <c r="F140" s="133">
        <v>1</v>
      </c>
      <c r="G140" s="133">
        <v>0</v>
      </c>
      <c r="H140" s="133">
        <v>0</v>
      </c>
      <c r="I140" s="133">
        <v>1</v>
      </c>
      <c r="J140" s="133">
        <v>1</v>
      </c>
      <c r="K140" s="133">
        <v>0</v>
      </c>
      <c r="L140" s="133">
        <v>0</v>
      </c>
      <c r="M140" s="133">
        <v>0</v>
      </c>
      <c r="O140" s="244"/>
    </row>
    <row r="141" spans="1:15" ht="13.5">
      <c r="A141" s="244"/>
      <c r="B141" s="3" t="s">
        <v>517</v>
      </c>
      <c r="C141" s="132" t="s">
        <v>412</v>
      </c>
      <c r="D141" s="133">
        <v>5</v>
      </c>
      <c r="E141" s="133">
        <v>5</v>
      </c>
      <c r="F141" s="133">
        <v>2</v>
      </c>
      <c r="G141" s="133">
        <v>2</v>
      </c>
      <c r="H141" s="133">
        <v>1</v>
      </c>
      <c r="I141" s="133">
        <v>0</v>
      </c>
      <c r="J141" s="133">
        <v>0</v>
      </c>
      <c r="K141" s="133">
        <v>0</v>
      </c>
      <c r="L141" s="133">
        <v>0</v>
      </c>
      <c r="M141" s="133">
        <v>0</v>
      </c>
      <c r="O141" s="244"/>
    </row>
    <row r="142" spans="1:15" ht="13.5">
      <c r="A142" s="244"/>
      <c r="B142" s="3" t="s">
        <v>104</v>
      </c>
      <c r="C142" s="132" t="s">
        <v>413</v>
      </c>
      <c r="D142" s="133">
        <v>4</v>
      </c>
      <c r="E142" s="133">
        <v>3</v>
      </c>
      <c r="F142" s="133">
        <v>1</v>
      </c>
      <c r="G142" s="133">
        <v>1</v>
      </c>
      <c r="H142" s="133">
        <v>0</v>
      </c>
      <c r="I142" s="133">
        <v>0</v>
      </c>
      <c r="J142" s="133">
        <v>1</v>
      </c>
      <c r="K142" s="133">
        <v>0</v>
      </c>
      <c r="L142" s="133">
        <v>0</v>
      </c>
      <c r="M142" s="133">
        <v>1</v>
      </c>
      <c r="O142" s="244"/>
    </row>
    <row r="143" spans="1:15" ht="13.5">
      <c r="A143" s="244"/>
      <c r="B143" s="3" t="s">
        <v>105</v>
      </c>
      <c r="C143" s="132" t="s">
        <v>414</v>
      </c>
      <c r="D143" s="133">
        <v>2</v>
      </c>
      <c r="E143" s="133">
        <v>2</v>
      </c>
      <c r="F143" s="133">
        <v>0</v>
      </c>
      <c r="G143" s="133">
        <v>0</v>
      </c>
      <c r="H143" s="133">
        <v>0</v>
      </c>
      <c r="I143" s="133">
        <v>0</v>
      </c>
      <c r="J143" s="133">
        <v>1</v>
      </c>
      <c r="K143" s="133">
        <v>0</v>
      </c>
      <c r="L143" s="133">
        <v>0</v>
      </c>
      <c r="M143" s="133">
        <v>0</v>
      </c>
      <c r="O143" s="244"/>
    </row>
    <row r="144" spans="1:15" ht="13.5">
      <c r="A144" s="244"/>
      <c r="B144" s="3" t="s">
        <v>101</v>
      </c>
      <c r="C144" s="132" t="s">
        <v>298</v>
      </c>
      <c r="D144" s="133">
        <v>2</v>
      </c>
      <c r="E144" s="133">
        <v>1</v>
      </c>
      <c r="F144" s="133">
        <v>0</v>
      </c>
      <c r="G144" s="133">
        <v>0</v>
      </c>
      <c r="H144" s="133">
        <v>0</v>
      </c>
      <c r="I144" s="133">
        <v>1</v>
      </c>
      <c r="J144" s="133">
        <v>1</v>
      </c>
      <c r="K144" s="133">
        <v>0</v>
      </c>
      <c r="L144" s="133">
        <v>0</v>
      </c>
      <c r="M144" s="133">
        <v>0</v>
      </c>
      <c r="O144" s="244"/>
    </row>
    <row r="145" spans="1:15" ht="13.5">
      <c r="A145" s="244"/>
      <c r="B145" s="3"/>
      <c r="C145" s="4"/>
      <c r="O145" s="244"/>
    </row>
    <row r="146" spans="1:15" ht="13.5">
      <c r="A146" s="244"/>
      <c r="B146" s="45"/>
      <c r="C146" s="1" t="s">
        <v>45</v>
      </c>
      <c r="D146" s="1" t="s">
        <v>48</v>
      </c>
      <c r="E146" s="1" t="s">
        <v>49</v>
      </c>
      <c r="F146" s="1" t="s">
        <v>5</v>
      </c>
      <c r="G146" s="1" t="s">
        <v>7</v>
      </c>
      <c r="H146" s="1" t="s">
        <v>9</v>
      </c>
      <c r="I146" s="1" t="s">
        <v>13</v>
      </c>
      <c r="J146" s="1" t="s">
        <v>46</v>
      </c>
      <c r="K146" s="1" t="s">
        <v>47</v>
      </c>
      <c r="L146" s="1" t="s">
        <v>52</v>
      </c>
      <c r="O146" s="244"/>
    </row>
    <row r="147" spans="1:15" ht="13.5">
      <c r="A147" s="244"/>
      <c r="B147" s="45"/>
      <c r="C147" s="4" t="s">
        <v>120</v>
      </c>
      <c r="D147" s="133">
        <v>9</v>
      </c>
      <c r="E147" s="133">
        <v>93</v>
      </c>
      <c r="F147" s="133">
        <v>36</v>
      </c>
      <c r="G147" s="133">
        <v>4</v>
      </c>
      <c r="H147" s="133">
        <v>3</v>
      </c>
      <c r="I147" s="133">
        <v>4</v>
      </c>
      <c r="J147" s="133">
        <v>3</v>
      </c>
      <c r="K147" s="133">
        <v>1</v>
      </c>
      <c r="L147" s="133">
        <v>0</v>
      </c>
      <c r="O147" s="244"/>
    </row>
    <row r="148" spans="1:15" ht="13.5">
      <c r="A148" s="244"/>
      <c r="B148" s="3"/>
      <c r="C148" s="4"/>
      <c r="O148" s="244"/>
    </row>
    <row r="149" spans="1:15" ht="9" customHeight="1">
      <c r="A149" s="244"/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</row>
    <row r="150" spans="1:15" ht="14.25" thickBot="1">
      <c r="A150" s="244"/>
      <c r="B150" t="s">
        <v>519</v>
      </c>
      <c r="O150" s="244"/>
    </row>
    <row r="151" spans="1:15" ht="24.75" customHeight="1">
      <c r="A151" s="244"/>
      <c r="C151" s="5"/>
      <c r="D151" s="6">
        <v>1</v>
      </c>
      <c r="E151" s="6">
        <v>2</v>
      </c>
      <c r="F151" s="6">
        <v>3</v>
      </c>
      <c r="G151" s="6">
        <v>4</v>
      </c>
      <c r="H151" s="6">
        <v>5</v>
      </c>
      <c r="I151" s="6">
        <v>6</v>
      </c>
      <c r="J151" s="6">
        <v>7</v>
      </c>
      <c r="K151" s="7" t="s">
        <v>0</v>
      </c>
      <c r="L151" s="2"/>
      <c r="O151" s="244"/>
    </row>
    <row r="152" spans="1:15" ht="24.75" customHeight="1">
      <c r="A152" s="244"/>
      <c r="C152" s="54" t="s">
        <v>520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9">
        <v>0</v>
      </c>
      <c r="L152" s="2"/>
      <c r="O152" s="244"/>
    </row>
    <row r="153" spans="1:15" ht="24.75" customHeight="1" thickBot="1">
      <c r="A153" s="244"/>
      <c r="C153" s="55" t="s">
        <v>60</v>
      </c>
      <c r="D153" s="10">
        <v>0</v>
      </c>
      <c r="E153" s="10">
        <v>0</v>
      </c>
      <c r="F153" s="10">
        <v>0</v>
      </c>
      <c r="G153" s="10">
        <v>2</v>
      </c>
      <c r="H153" s="10">
        <v>0</v>
      </c>
      <c r="I153" s="10">
        <v>0</v>
      </c>
      <c r="J153" s="10" t="s">
        <v>81</v>
      </c>
      <c r="K153" s="11">
        <v>2</v>
      </c>
      <c r="L153" s="2"/>
      <c r="O153" s="244"/>
    </row>
    <row r="154" spans="1:15" ht="13.5">
      <c r="A154" s="244"/>
      <c r="O154" s="244"/>
    </row>
    <row r="155" spans="1:15" ht="13.5">
      <c r="A155" s="244"/>
      <c r="C155" t="s">
        <v>3</v>
      </c>
      <c r="D155" t="s">
        <v>521</v>
      </c>
      <c r="O155" s="244"/>
    </row>
    <row r="156" spans="1:15" ht="13.5">
      <c r="A156" s="244"/>
      <c r="C156" t="s">
        <v>1</v>
      </c>
      <c r="D156" t="s">
        <v>61</v>
      </c>
      <c r="O156" s="244"/>
    </row>
    <row r="157" spans="1:15" ht="13.5">
      <c r="A157" s="244"/>
      <c r="C157" t="s">
        <v>2</v>
      </c>
      <c r="D157" t="s">
        <v>511</v>
      </c>
      <c r="O157" s="244"/>
    </row>
    <row r="158" spans="1:15" ht="13.5">
      <c r="A158" s="244"/>
      <c r="O158" s="244"/>
    </row>
    <row r="159" spans="1:15" ht="13.5">
      <c r="A159" s="244"/>
      <c r="C159" s="1" t="s">
        <v>4</v>
      </c>
      <c r="D159" s="1" t="s">
        <v>5</v>
      </c>
      <c r="E159" s="1" t="s">
        <v>6</v>
      </c>
      <c r="F159" s="1" t="s">
        <v>7</v>
      </c>
      <c r="G159" s="1" t="s">
        <v>8</v>
      </c>
      <c r="H159" s="1" t="s">
        <v>11</v>
      </c>
      <c r="I159" s="1" t="s">
        <v>9</v>
      </c>
      <c r="J159" s="1" t="s">
        <v>13</v>
      </c>
      <c r="K159" s="1" t="s">
        <v>10</v>
      </c>
      <c r="L159" s="1" t="s">
        <v>12</v>
      </c>
      <c r="M159" s="1" t="s">
        <v>63</v>
      </c>
      <c r="O159" s="244"/>
    </row>
    <row r="160" spans="1:15" ht="13.5">
      <c r="A160" s="244"/>
      <c r="B160" s="3" t="s">
        <v>522</v>
      </c>
      <c r="C160" s="132" t="s">
        <v>410</v>
      </c>
      <c r="D160" s="133">
        <v>3</v>
      </c>
      <c r="E160" s="133">
        <v>2</v>
      </c>
      <c r="F160" s="133">
        <v>0</v>
      </c>
      <c r="G160" s="133">
        <v>0</v>
      </c>
      <c r="H160" s="133">
        <v>0</v>
      </c>
      <c r="I160" s="133">
        <v>1</v>
      </c>
      <c r="J160" s="133">
        <v>0</v>
      </c>
      <c r="K160" s="133">
        <v>0</v>
      </c>
      <c r="L160" s="133">
        <v>0</v>
      </c>
      <c r="M160" s="133">
        <v>0</v>
      </c>
      <c r="O160" s="244"/>
    </row>
    <row r="161" spans="1:15" ht="13.5">
      <c r="A161" s="244"/>
      <c r="B161" s="3" t="s">
        <v>96</v>
      </c>
      <c r="C161" s="132" t="s">
        <v>207</v>
      </c>
      <c r="D161" s="133">
        <v>3</v>
      </c>
      <c r="E161" s="133">
        <v>1</v>
      </c>
      <c r="F161" s="133">
        <v>0</v>
      </c>
      <c r="G161" s="133">
        <v>0</v>
      </c>
      <c r="H161" s="133">
        <v>0</v>
      </c>
      <c r="I161" s="133">
        <v>1</v>
      </c>
      <c r="J161" s="133">
        <v>1</v>
      </c>
      <c r="K161" s="133">
        <v>1</v>
      </c>
      <c r="L161" s="133">
        <v>0</v>
      </c>
      <c r="M161" s="133">
        <v>1</v>
      </c>
      <c r="O161" s="244"/>
    </row>
    <row r="162" spans="1:15" ht="13.5">
      <c r="A162" s="244"/>
      <c r="B162" s="3" t="s">
        <v>97</v>
      </c>
      <c r="C162" s="132" t="s">
        <v>346</v>
      </c>
      <c r="D162" s="133">
        <v>3</v>
      </c>
      <c r="E162" s="133">
        <v>1</v>
      </c>
      <c r="F162" s="133">
        <v>0</v>
      </c>
      <c r="G162" s="133">
        <v>0</v>
      </c>
      <c r="H162" s="133">
        <v>1</v>
      </c>
      <c r="I162" s="133">
        <v>2</v>
      </c>
      <c r="J162" s="133">
        <v>1</v>
      </c>
      <c r="K162" s="133">
        <v>0</v>
      </c>
      <c r="L162" s="133">
        <v>0</v>
      </c>
      <c r="M162" s="133">
        <v>0</v>
      </c>
      <c r="O162" s="244"/>
    </row>
    <row r="163" spans="1:15" ht="13.5">
      <c r="A163" s="244"/>
      <c r="B163" s="3" t="s">
        <v>516</v>
      </c>
      <c r="C163" s="132" t="s">
        <v>86</v>
      </c>
      <c r="D163" s="133">
        <v>3</v>
      </c>
      <c r="E163" s="133">
        <v>3</v>
      </c>
      <c r="F163" s="133">
        <v>1</v>
      </c>
      <c r="G163" s="133">
        <v>2</v>
      </c>
      <c r="H163" s="133">
        <v>1</v>
      </c>
      <c r="I163" s="133">
        <v>0</v>
      </c>
      <c r="J163" s="133">
        <v>0</v>
      </c>
      <c r="K163" s="133">
        <v>0</v>
      </c>
      <c r="L163" s="133">
        <v>0</v>
      </c>
      <c r="M163" s="133">
        <v>0</v>
      </c>
      <c r="O163" s="244"/>
    </row>
    <row r="164" spans="1:15" ht="13.5">
      <c r="A164" s="244"/>
      <c r="B164" s="3" t="s">
        <v>99</v>
      </c>
      <c r="C164" s="132" t="s">
        <v>116</v>
      </c>
      <c r="D164" s="133">
        <v>3</v>
      </c>
      <c r="E164" s="133">
        <v>3</v>
      </c>
      <c r="F164" s="133">
        <v>1</v>
      </c>
      <c r="G164" s="133">
        <v>0</v>
      </c>
      <c r="H164" s="133">
        <v>0</v>
      </c>
      <c r="I164" s="133">
        <v>0</v>
      </c>
      <c r="J164" s="133">
        <v>0</v>
      </c>
      <c r="K164" s="133">
        <v>1</v>
      </c>
      <c r="L164" s="133">
        <v>0</v>
      </c>
      <c r="M164" s="133">
        <v>0</v>
      </c>
      <c r="O164" s="244"/>
    </row>
    <row r="165" spans="1:15" ht="13.5">
      <c r="A165" s="244"/>
      <c r="B165" s="3" t="s">
        <v>102</v>
      </c>
      <c r="C165" s="132" t="s">
        <v>411</v>
      </c>
      <c r="D165" s="133">
        <v>3</v>
      </c>
      <c r="E165" s="133">
        <v>3</v>
      </c>
      <c r="F165" s="133">
        <v>0</v>
      </c>
      <c r="G165" s="133">
        <v>0</v>
      </c>
      <c r="H165" s="133">
        <v>0</v>
      </c>
      <c r="I165" s="133">
        <v>0</v>
      </c>
      <c r="J165" s="133">
        <v>0</v>
      </c>
      <c r="K165" s="133">
        <v>0</v>
      </c>
      <c r="L165" s="133">
        <v>0</v>
      </c>
      <c r="M165" s="133">
        <v>0</v>
      </c>
      <c r="O165" s="244"/>
    </row>
    <row r="166" spans="1:15" ht="13.5">
      <c r="A166" s="244"/>
      <c r="B166" s="3" t="s">
        <v>523</v>
      </c>
      <c r="C166" s="132" t="s">
        <v>412</v>
      </c>
      <c r="D166" s="133">
        <v>3</v>
      </c>
      <c r="E166" s="133">
        <v>3</v>
      </c>
      <c r="F166" s="133">
        <v>1</v>
      </c>
      <c r="G166" s="133">
        <v>0</v>
      </c>
      <c r="H166" s="133">
        <v>0</v>
      </c>
      <c r="I166" s="133">
        <v>0</v>
      </c>
      <c r="J166" s="133">
        <v>0</v>
      </c>
      <c r="K166" s="133">
        <v>1</v>
      </c>
      <c r="L166" s="133">
        <v>0</v>
      </c>
      <c r="M166" s="133">
        <v>0</v>
      </c>
      <c r="O166" s="244"/>
    </row>
    <row r="167" spans="1:15" ht="13.5">
      <c r="A167" s="244"/>
      <c r="B167" s="3" t="s">
        <v>104</v>
      </c>
      <c r="C167" s="132" t="s">
        <v>413</v>
      </c>
      <c r="D167" s="133">
        <v>2</v>
      </c>
      <c r="E167" s="133">
        <v>2</v>
      </c>
      <c r="F167" s="133">
        <v>0</v>
      </c>
      <c r="G167" s="133">
        <v>0</v>
      </c>
      <c r="H167" s="133">
        <v>0</v>
      </c>
      <c r="I167" s="133">
        <v>0</v>
      </c>
      <c r="J167" s="133">
        <v>0</v>
      </c>
      <c r="K167" s="133">
        <v>0</v>
      </c>
      <c r="L167" s="133">
        <v>0</v>
      </c>
      <c r="M167" s="133">
        <v>0</v>
      </c>
      <c r="O167" s="244"/>
    </row>
    <row r="168" spans="1:15" ht="13.5">
      <c r="A168" s="244"/>
      <c r="B168" s="3" t="s">
        <v>105</v>
      </c>
      <c r="C168" s="132" t="s">
        <v>414</v>
      </c>
      <c r="D168" s="133">
        <v>2</v>
      </c>
      <c r="E168" s="133">
        <v>1</v>
      </c>
      <c r="F168" s="133">
        <v>0</v>
      </c>
      <c r="G168" s="133">
        <v>0</v>
      </c>
      <c r="H168" s="133">
        <v>0</v>
      </c>
      <c r="I168" s="133">
        <v>1</v>
      </c>
      <c r="J168" s="133">
        <v>0</v>
      </c>
      <c r="K168" s="133">
        <v>0</v>
      </c>
      <c r="L168" s="133">
        <v>0</v>
      </c>
      <c r="M168" s="133">
        <v>0</v>
      </c>
      <c r="O168" s="244"/>
    </row>
    <row r="169" spans="1:15" ht="13.5">
      <c r="A169" s="244"/>
      <c r="B169" s="3"/>
      <c r="C169" s="4"/>
      <c r="D169">
        <f>SUM(D160:D168)</f>
        <v>25</v>
      </c>
      <c r="E169">
        <f>SUM(E160:E168)</f>
        <v>19</v>
      </c>
      <c r="O169" s="244"/>
    </row>
    <row r="170" spans="1:15" ht="13.5">
      <c r="A170" s="244"/>
      <c r="B170" s="45"/>
      <c r="C170" s="1" t="s">
        <v>45</v>
      </c>
      <c r="D170" s="1" t="s">
        <v>48</v>
      </c>
      <c r="E170" s="1" t="s">
        <v>49</v>
      </c>
      <c r="F170" s="1" t="s">
        <v>5</v>
      </c>
      <c r="G170" s="1" t="s">
        <v>7</v>
      </c>
      <c r="H170" s="1" t="s">
        <v>9</v>
      </c>
      <c r="I170" s="1" t="s">
        <v>13</v>
      </c>
      <c r="J170" s="1" t="s">
        <v>46</v>
      </c>
      <c r="K170" s="1" t="s">
        <v>47</v>
      </c>
      <c r="L170" s="1" t="s">
        <v>52</v>
      </c>
      <c r="O170" s="244"/>
    </row>
    <row r="171" spans="1:15" ht="13.5">
      <c r="A171" s="244"/>
      <c r="B171" s="45"/>
      <c r="C171" s="4" t="s">
        <v>107</v>
      </c>
      <c r="D171" s="133">
        <v>7</v>
      </c>
      <c r="E171" s="133">
        <v>120</v>
      </c>
      <c r="F171" s="133">
        <v>24</v>
      </c>
      <c r="G171" s="133">
        <v>3</v>
      </c>
      <c r="H171" s="133">
        <v>5</v>
      </c>
      <c r="I171" s="133">
        <v>2</v>
      </c>
      <c r="J171" s="133">
        <v>0</v>
      </c>
      <c r="K171" s="133">
        <v>0</v>
      </c>
      <c r="L171" s="133">
        <v>0</v>
      </c>
      <c r="O171" s="244"/>
    </row>
    <row r="172" spans="1:15" ht="13.5">
      <c r="A172" s="244"/>
      <c r="O172" s="244"/>
    </row>
    <row r="173" spans="1:15" ht="9" customHeight="1" thickBot="1">
      <c r="A173" s="244"/>
      <c r="B173" s="244"/>
      <c r="C173" s="244"/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</row>
    <row r="174" spans="2:22" ht="14.25" thickBot="1">
      <c r="B174" t="s">
        <v>62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241" t="s">
        <v>513</v>
      </c>
      <c r="U174" s="242"/>
      <c r="V174" s="243"/>
    </row>
    <row r="175" spans="2:22" ht="13.5">
      <c r="B175" s="56" t="s">
        <v>14</v>
      </c>
      <c r="C175" s="13" t="s">
        <v>35</v>
      </c>
      <c r="D175" s="13" t="s">
        <v>55</v>
      </c>
      <c r="E175" s="13" t="s">
        <v>5</v>
      </c>
      <c r="F175" s="13" t="s">
        <v>6</v>
      </c>
      <c r="G175" s="13" t="s">
        <v>7</v>
      </c>
      <c r="H175" s="13" t="s">
        <v>8</v>
      </c>
      <c r="I175" s="13" t="s">
        <v>11</v>
      </c>
      <c r="J175" s="13" t="s">
        <v>9</v>
      </c>
      <c r="K175" s="13" t="s">
        <v>13</v>
      </c>
      <c r="L175" s="13" t="s">
        <v>10</v>
      </c>
      <c r="M175" s="27" t="s">
        <v>12</v>
      </c>
      <c r="N175" s="27" t="s">
        <v>63</v>
      </c>
      <c r="O175" s="13"/>
      <c r="P175" s="13" t="s">
        <v>36</v>
      </c>
      <c r="Q175" s="13" t="s">
        <v>1</v>
      </c>
      <c r="R175" s="13" t="s">
        <v>37</v>
      </c>
      <c r="S175" s="14" t="s">
        <v>38</v>
      </c>
      <c r="T175" s="174" t="s">
        <v>6</v>
      </c>
      <c r="U175" s="27" t="s">
        <v>7</v>
      </c>
      <c r="V175" s="28" t="s">
        <v>36</v>
      </c>
    </row>
    <row r="176" spans="2:22" ht="13.5">
      <c r="B176" s="15">
        <v>1</v>
      </c>
      <c r="C176" s="16" t="s">
        <v>15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/>
      <c r="P176" s="24">
        <v>0</v>
      </c>
      <c r="Q176" s="17">
        <v>0</v>
      </c>
      <c r="R176" s="17">
        <v>0</v>
      </c>
      <c r="S176" s="23">
        <v>0</v>
      </c>
      <c r="T176" s="102">
        <v>0</v>
      </c>
      <c r="U176" s="96">
        <v>0</v>
      </c>
      <c r="V176" s="29">
        <v>0</v>
      </c>
    </row>
    <row r="177" spans="2:22" ht="13.5">
      <c r="B177" s="15">
        <v>2</v>
      </c>
      <c r="C177" s="16" t="s">
        <v>16</v>
      </c>
      <c r="D177" s="17">
        <v>7</v>
      </c>
      <c r="E177" s="17">
        <f>D18+D43+D67+D92+D118+D143+D168</f>
        <v>17</v>
      </c>
      <c r="F177" s="17">
        <f aca="true" t="shared" si="0" ref="F177:N177">E18+E43+E67+E92+E118+E143+E168</f>
        <v>15</v>
      </c>
      <c r="G177" s="17">
        <f t="shared" si="0"/>
        <v>3</v>
      </c>
      <c r="H177" s="17">
        <f t="shared" si="0"/>
        <v>1</v>
      </c>
      <c r="I177" s="17">
        <f t="shared" si="0"/>
        <v>4</v>
      </c>
      <c r="J177" s="17">
        <f t="shared" si="0"/>
        <v>2</v>
      </c>
      <c r="K177" s="17">
        <f t="shared" si="0"/>
        <v>1</v>
      </c>
      <c r="L177" s="17">
        <f t="shared" si="0"/>
        <v>4</v>
      </c>
      <c r="M177" s="17">
        <f t="shared" si="0"/>
        <v>0</v>
      </c>
      <c r="N177" s="17">
        <f t="shared" si="0"/>
        <v>0</v>
      </c>
      <c r="O177" s="17"/>
      <c r="P177" s="24">
        <f aca="true" t="shared" si="1" ref="P177:P193">G177/F177</f>
        <v>0.2</v>
      </c>
      <c r="Q177" s="17">
        <v>0</v>
      </c>
      <c r="R177" s="17">
        <v>0</v>
      </c>
      <c r="S177" s="23">
        <v>0</v>
      </c>
      <c r="T177" s="102">
        <v>8</v>
      </c>
      <c r="U177" s="96">
        <v>2</v>
      </c>
      <c r="V177" s="29">
        <f>U177/T177</f>
        <v>0.25</v>
      </c>
    </row>
    <row r="178" spans="2:22" ht="13.5">
      <c r="B178" s="15">
        <v>3</v>
      </c>
      <c r="C178" s="16" t="s">
        <v>31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/>
      <c r="P178" s="24">
        <v>0</v>
      </c>
      <c r="Q178" s="17">
        <v>0</v>
      </c>
      <c r="R178" s="17">
        <v>0</v>
      </c>
      <c r="S178" s="23">
        <v>0</v>
      </c>
      <c r="T178" s="102">
        <v>0</v>
      </c>
      <c r="U178" s="96">
        <v>0</v>
      </c>
      <c r="V178" s="29">
        <v>0</v>
      </c>
    </row>
    <row r="179" spans="2:22" ht="13.5">
      <c r="B179" s="15">
        <v>4</v>
      </c>
      <c r="C179" s="16" t="s">
        <v>17</v>
      </c>
      <c r="D179" s="17">
        <v>2</v>
      </c>
      <c r="E179" s="17">
        <f>D19+D42</f>
        <v>4</v>
      </c>
      <c r="F179" s="17">
        <f aca="true" t="shared" si="2" ref="F179:N179">E19+E42</f>
        <v>4</v>
      </c>
      <c r="G179" s="17">
        <f t="shared" si="2"/>
        <v>2</v>
      </c>
      <c r="H179" s="17">
        <f t="shared" si="2"/>
        <v>2</v>
      </c>
      <c r="I179" s="17">
        <f t="shared" si="2"/>
        <v>1</v>
      </c>
      <c r="J179" s="17">
        <f t="shared" si="2"/>
        <v>0</v>
      </c>
      <c r="K179" s="17">
        <f t="shared" si="2"/>
        <v>0</v>
      </c>
      <c r="L179" s="17">
        <f t="shared" si="2"/>
        <v>1</v>
      </c>
      <c r="M179" s="17">
        <f t="shared" si="2"/>
        <v>0</v>
      </c>
      <c r="N179" s="17">
        <f t="shared" si="2"/>
        <v>0</v>
      </c>
      <c r="O179" s="17"/>
      <c r="P179" s="24">
        <f t="shared" si="1"/>
        <v>0.5</v>
      </c>
      <c r="Q179" s="17">
        <v>0</v>
      </c>
      <c r="R179" s="17">
        <v>0</v>
      </c>
      <c r="S179" s="23">
        <v>0</v>
      </c>
      <c r="T179" s="102">
        <v>3</v>
      </c>
      <c r="U179" s="96">
        <v>2</v>
      </c>
      <c r="V179" s="29">
        <f aca="true" t="shared" si="3" ref="V179:V193">U179/T179</f>
        <v>0.6666666666666666</v>
      </c>
    </row>
    <row r="180" spans="2:22" ht="13.5">
      <c r="B180" s="15">
        <v>5</v>
      </c>
      <c r="C180" s="16" t="s">
        <v>32</v>
      </c>
      <c r="D180" s="17">
        <v>2</v>
      </c>
      <c r="E180" s="17">
        <f>D68</f>
        <v>1</v>
      </c>
      <c r="F180" s="17">
        <f aca="true" t="shared" si="4" ref="F180:N180">E68</f>
        <v>1</v>
      </c>
      <c r="G180" s="17">
        <f t="shared" si="4"/>
        <v>0</v>
      </c>
      <c r="H180" s="17">
        <f t="shared" si="4"/>
        <v>0</v>
      </c>
      <c r="I180" s="17">
        <f t="shared" si="4"/>
        <v>0</v>
      </c>
      <c r="J180" s="17">
        <f t="shared" si="4"/>
        <v>0</v>
      </c>
      <c r="K180" s="17">
        <f t="shared" si="4"/>
        <v>0</v>
      </c>
      <c r="L180" s="17">
        <f t="shared" si="4"/>
        <v>0</v>
      </c>
      <c r="M180" s="17">
        <f t="shared" si="4"/>
        <v>0</v>
      </c>
      <c r="N180" s="17">
        <f t="shared" si="4"/>
        <v>0</v>
      </c>
      <c r="O180" s="17"/>
      <c r="P180" s="24">
        <v>0</v>
      </c>
      <c r="Q180" s="17">
        <v>0</v>
      </c>
      <c r="R180" s="17">
        <v>0</v>
      </c>
      <c r="S180" s="23">
        <v>0</v>
      </c>
      <c r="T180" s="102">
        <v>1</v>
      </c>
      <c r="U180" s="96">
        <v>0</v>
      </c>
      <c r="V180" s="29">
        <f t="shared" si="3"/>
        <v>0</v>
      </c>
    </row>
    <row r="181" spans="2:22" ht="13.5">
      <c r="B181" s="15">
        <v>6</v>
      </c>
      <c r="C181" s="16" t="s">
        <v>77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/>
      <c r="P181" s="24">
        <v>0</v>
      </c>
      <c r="Q181" s="17">
        <v>0</v>
      </c>
      <c r="R181" s="17">
        <v>0</v>
      </c>
      <c r="S181" s="23">
        <v>0</v>
      </c>
      <c r="T181" s="102">
        <v>0</v>
      </c>
      <c r="U181" s="96">
        <v>0</v>
      </c>
      <c r="V181" s="29">
        <v>0</v>
      </c>
    </row>
    <row r="182" spans="2:22" ht="13.5">
      <c r="B182" s="15">
        <v>7</v>
      </c>
      <c r="C182" s="16" t="s">
        <v>19</v>
      </c>
      <c r="D182" s="17">
        <v>2</v>
      </c>
      <c r="E182" s="17">
        <f>D116+D144</f>
        <v>3</v>
      </c>
      <c r="F182" s="17">
        <f aca="true" t="shared" si="5" ref="F182:N182">E116+E144</f>
        <v>2</v>
      </c>
      <c r="G182" s="17">
        <f t="shared" si="5"/>
        <v>1</v>
      </c>
      <c r="H182" s="17">
        <f t="shared" si="5"/>
        <v>1</v>
      </c>
      <c r="I182" s="17">
        <f t="shared" si="5"/>
        <v>0</v>
      </c>
      <c r="J182" s="17">
        <f t="shared" si="5"/>
        <v>1</v>
      </c>
      <c r="K182" s="17">
        <f t="shared" si="5"/>
        <v>1</v>
      </c>
      <c r="L182" s="17">
        <f t="shared" si="5"/>
        <v>0</v>
      </c>
      <c r="M182" s="17">
        <f t="shared" si="5"/>
        <v>0</v>
      </c>
      <c r="N182" s="17">
        <f t="shared" si="5"/>
        <v>0</v>
      </c>
      <c r="O182" s="17"/>
      <c r="P182" s="24">
        <f t="shared" si="1"/>
        <v>0.5</v>
      </c>
      <c r="Q182" s="17">
        <v>0</v>
      </c>
      <c r="R182" s="17">
        <v>0</v>
      </c>
      <c r="S182" s="23">
        <v>0</v>
      </c>
      <c r="T182" s="102">
        <v>1</v>
      </c>
      <c r="U182" s="96">
        <v>1</v>
      </c>
      <c r="V182" s="29">
        <f t="shared" si="3"/>
        <v>1</v>
      </c>
    </row>
    <row r="183" spans="2:22" ht="13.5">
      <c r="B183" s="15">
        <v>8</v>
      </c>
      <c r="C183" s="16" t="s">
        <v>34</v>
      </c>
      <c r="D183" s="17">
        <v>6</v>
      </c>
      <c r="E183" s="17">
        <f>D37+D63+D88+D113+D139+D164</f>
        <v>20</v>
      </c>
      <c r="F183" s="17">
        <f aca="true" t="shared" si="6" ref="F183:N183">E37+E63+E88+E113+E139+E164</f>
        <v>19</v>
      </c>
      <c r="G183" s="17">
        <f t="shared" si="6"/>
        <v>5</v>
      </c>
      <c r="H183" s="17">
        <f t="shared" si="6"/>
        <v>1</v>
      </c>
      <c r="I183" s="17">
        <f t="shared" si="6"/>
        <v>4</v>
      </c>
      <c r="J183" s="17">
        <f t="shared" si="6"/>
        <v>1</v>
      </c>
      <c r="K183" s="17">
        <f t="shared" si="6"/>
        <v>3</v>
      </c>
      <c r="L183" s="17">
        <f t="shared" si="6"/>
        <v>3</v>
      </c>
      <c r="M183" s="17">
        <f t="shared" si="6"/>
        <v>1</v>
      </c>
      <c r="N183" s="17">
        <f t="shared" si="6"/>
        <v>0</v>
      </c>
      <c r="O183" s="17"/>
      <c r="P183" s="24">
        <f t="shared" si="1"/>
        <v>0.2631578947368421</v>
      </c>
      <c r="Q183" s="17">
        <v>0</v>
      </c>
      <c r="R183" s="17">
        <v>1</v>
      </c>
      <c r="S183" s="23">
        <v>0</v>
      </c>
      <c r="T183" s="102">
        <v>11</v>
      </c>
      <c r="U183" s="96">
        <v>2</v>
      </c>
      <c r="V183" s="29">
        <f t="shared" si="3"/>
        <v>0.18181818181818182</v>
      </c>
    </row>
    <row r="184" spans="2:22" ht="13.5">
      <c r="B184" s="15">
        <v>9</v>
      </c>
      <c r="C184" s="16" t="s">
        <v>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/>
      <c r="P184" s="24">
        <v>0</v>
      </c>
      <c r="Q184" s="17">
        <v>0</v>
      </c>
      <c r="R184" s="17">
        <v>0</v>
      </c>
      <c r="S184" s="23">
        <v>0</v>
      </c>
      <c r="T184" s="102">
        <v>0</v>
      </c>
      <c r="U184" s="96">
        <v>0</v>
      </c>
      <c r="V184" s="29">
        <v>0</v>
      </c>
    </row>
    <row r="185" spans="2:22" ht="13.5">
      <c r="B185" s="15">
        <v>10</v>
      </c>
      <c r="C185" s="75" t="s">
        <v>20</v>
      </c>
      <c r="D185" s="17">
        <v>7</v>
      </c>
      <c r="E185" s="17">
        <f>D15+D36+D59+D84+D108+D135+D160</f>
        <v>26</v>
      </c>
      <c r="F185" s="17">
        <f aca="true" t="shared" si="7" ref="F185:N185">E15+E36+E59+E84+E108+E135+E160</f>
        <v>17</v>
      </c>
      <c r="G185" s="17">
        <f t="shared" si="7"/>
        <v>4</v>
      </c>
      <c r="H185" s="17">
        <f t="shared" si="7"/>
        <v>4</v>
      </c>
      <c r="I185" s="17">
        <f t="shared" si="7"/>
        <v>8</v>
      </c>
      <c r="J185" s="17">
        <f t="shared" si="7"/>
        <v>8</v>
      </c>
      <c r="K185" s="17">
        <f t="shared" si="7"/>
        <v>2</v>
      </c>
      <c r="L185" s="17">
        <f t="shared" si="7"/>
        <v>6</v>
      </c>
      <c r="M185" s="17">
        <f t="shared" si="7"/>
        <v>1</v>
      </c>
      <c r="N185" s="17">
        <f t="shared" si="7"/>
        <v>1</v>
      </c>
      <c r="O185" s="17"/>
      <c r="P185" s="24">
        <f t="shared" si="1"/>
        <v>0.23529411764705882</v>
      </c>
      <c r="Q185" s="17">
        <v>0</v>
      </c>
      <c r="R185" s="17">
        <v>0</v>
      </c>
      <c r="S185" s="23">
        <v>0</v>
      </c>
      <c r="T185" s="102">
        <v>5</v>
      </c>
      <c r="U185" s="96">
        <v>2</v>
      </c>
      <c r="V185" s="29">
        <f t="shared" si="3"/>
        <v>0.4</v>
      </c>
    </row>
    <row r="186" spans="2:22" ht="13.5">
      <c r="B186" s="15">
        <v>12</v>
      </c>
      <c r="C186" s="16" t="s">
        <v>22</v>
      </c>
      <c r="D186" s="17">
        <v>7</v>
      </c>
      <c r="E186" s="17">
        <f>D12+D44+D60+D85+D109+D136+D161</f>
        <v>24</v>
      </c>
      <c r="F186" s="17">
        <f aca="true" t="shared" si="8" ref="F186:N186">E12+E44+E60+E85+E109+E136+E161</f>
        <v>13</v>
      </c>
      <c r="G186" s="17">
        <f t="shared" si="8"/>
        <v>4</v>
      </c>
      <c r="H186" s="17">
        <f t="shared" si="8"/>
        <v>6</v>
      </c>
      <c r="I186" s="17">
        <f t="shared" si="8"/>
        <v>7</v>
      </c>
      <c r="J186" s="17">
        <f t="shared" si="8"/>
        <v>8</v>
      </c>
      <c r="K186" s="17">
        <f t="shared" si="8"/>
        <v>2</v>
      </c>
      <c r="L186" s="17">
        <f t="shared" si="8"/>
        <v>7</v>
      </c>
      <c r="M186" s="17">
        <f t="shared" si="8"/>
        <v>3</v>
      </c>
      <c r="N186" s="17">
        <f t="shared" si="8"/>
        <v>3</v>
      </c>
      <c r="O186" s="17"/>
      <c r="P186" s="24">
        <f t="shared" si="1"/>
        <v>0.3076923076923077</v>
      </c>
      <c r="Q186" s="17">
        <v>0</v>
      </c>
      <c r="R186" s="17">
        <v>1</v>
      </c>
      <c r="S186" s="23">
        <v>0</v>
      </c>
      <c r="T186" s="102">
        <v>6</v>
      </c>
      <c r="U186" s="96">
        <v>3</v>
      </c>
      <c r="V186" s="29">
        <f t="shared" si="3"/>
        <v>0.5</v>
      </c>
    </row>
    <row r="187" spans="2:22" ht="13.5">
      <c r="B187" s="15">
        <v>13</v>
      </c>
      <c r="C187" s="16" t="s">
        <v>23</v>
      </c>
      <c r="D187" s="17">
        <v>7</v>
      </c>
      <c r="E187" s="17">
        <f>D13+D39+D61+D86+D111+D137+D162</f>
        <v>25</v>
      </c>
      <c r="F187" s="17">
        <f aca="true" t="shared" si="9" ref="F187:N187">E13+E39+E61+E86+E111+E137+E162</f>
        <v>18</v>
      </c>
      <c r="G187" s="17">
        <f t="shared" si="9"/>
        <v>4</v>
      </c>
      <c r="H187" s="17">
        <f t="shared" si="9"/>
        <v>3</v>
      </c>
      <c r="I187" s="17">
        <f t="shared" si="9"/>
        <v>5</v>
      </c>
      <c r="J187" s="17">
        <f t="shared" si="9"/>
        <v>5</v>
      </c>
      <c r="K187" s="17">
        <f t="shared" si="9"/>
        <v>3</v>
      </c>
      <c r="L187" s="17">
        <f t="shared" si="9"/>
        <v>6</v>
      </c>
      <c r="M187" s="17">
        <f t="shared" si="9"/>
        <v>4</v>
      </c>
      <c r="N187" s="17">
        <f t="shared" si="9"/>
        <v>2</v>
      </c>
      <c r="O187" s="17"/>
      <c r="P187" s="24">
        <f t="shared" si="1"/>
        <v>0.2222222222222222</v>
      </c>
      <c r="Q187" s="17">
        <v>0</v>
      </c>
      <c r="R187" s="17">
        <v>0</v>
      </c>
      <c r="S187" s="23">
        <v>0</v>
      </c>
      <c r="T187" s="102">
        <v>10</v>
      </c>
      <c r="U187" s="96">
        <v>3</v>
      </c>
      <c r="V187" s="29">
        <f t="shared" si="3"/>
        <v>0.3</v>
      </c>
    </row>
    <row r="188" spans="2:22" ht="13.5">
      <c r="B188" s="15">
        <v>14</v>
      </c>
      <c r="C188" s="16" t="s">
        <v>24</v>
      </c>
      <c r="D188" s="17">
        <v>1</v>
      </c>
      <c r="E188" s="17">
        <f>D110</f>
        <v>1</v>
      </c>
      <c r="F188" s="17">
        <f aca="true" t="shared" si="10" ref="F188:N188">E110</f>
        <v>1</v>
      </c>
      <c r="G188" s="17">
        <f t="shared" si="10"/>
        <v>0</v>
      </c>
      <c r="H188" s="17">
        <f t="shared" si="10"/>
        <v>0</v>
      </c>
      <c r="I188" s="17">
        <f t="shared" si="10"/>
        <v>0</v>
      </c>
      <c r="J188" s="17">
        <f t="shared" si="10"/>
        <v>0</v>
      </c>
      <c r="K188" s="17">
        <f t="shared" si="10"/>
        <v>0</v>
      </c>
      <c r="L188" s="17">
        <f t="shared" si="10"/>
        <v>0</v>
      </c>
      <c r="M188" s="17">
        <f t="shared" si="10"/>
        <v>0</v>
      </c>
      <c r="N188" s="17">
        <f t="shared" si="10"/>
        <v>0</v>
      </c>
      <c r="O188" s="17"/>
      <c r="P188" s="24">
        <v>0</v>
      </c>
      <c r="Q188" s="17">
        <v>0</v>
      </c>
      <c r="R188" s="17">
        <v>0</v>
      </c>
      <c r="S188" s="23">
        <v>0</v>
      </c>
      <c r="T188" s="102">
        <v>0</v>
      </c>
      <c r="U188" s="96">
        <v>0</v>
      </c>
      <c r="V188" s="29">
        <v>0</v>
      </c>
    </row>
    <row r="189" spans="2:22" ht="13.5">
      <c r="B189" s="15">
        <v>15</v>
      </c>
      <c r="C189" s="16" t="s">
        <v>25</v>
      </c>
      <c r="D189" s="17">
        <v>7</v>
      </c>
      <c r="E189" s="17">
        <f>D11+D35+D64+D89+D114+D140+D165</f>
        <v>24</v>
      </c>
      <c r="F189" s="17">
        <f aca="true" t="shared" si="11" ref="F189:N189">E11+E35+E64+E89+E114+E140+E165</f>
        <v>20</v>
      </c>
      <c r="G189" s="17">
        <f t="shared" si="11"/>
        <v>4</v>
      </c>
      <c r="H189" s="17">
        <f t="shared" si="11"/>
        <v>4</v>
      </c>
      <c r="I189" s="17">
        <f t="shared" si="11"/>
        <v>3</v>
      </c>
      <c r="J189" s="17">
        <f t="shared" si="11"/>
        <v>3</v>
      </c>
      <c r="K189" s="17">
        <f t="shared" si="11"/>
        <v>2</v>
      </c>
      <c r="L189" s="17">
        <f t="shared" si="11"/>
        <v>4</v>
      </c>
      <c r="M189" s="17">
        <f t="shared" si="11"/>
        <v>1</v>
      </c>
      <c r="N189" s="17">
        <f t="shared" si="11"/>
        <v>1</v>
      </c>
      <c r="O189" s="17"/>
      <c r="P189" s="24">
        <f t="shared" si="1"/>
        <v>0.2</v>
      </c>
      <c r="Q189" s="17">
        <v>0</v>
      </c>
      <c r="R189" s="17">
        <v>1</v>
      </c>
      <c r="S189" s="23">
        <v>0</v>
      </c>
      <c r="T189" s="102">
        <v>7</v>
      </c>
      <c r="U189" s="96">
        <v>2</v>
      </c>
      <c r="V189" s="29">
        <f t="shared" si="3"/>
        <v>0.2857142857142857</v>
      </c>
    </row>
    <row r="190" spans="2:22" ht="13.5">
      <c r="B190" s="15">
        <v>16</v>
      </c>
      <c r="C190" s="16" t="s">
        <v>26</v>
      </c>
      <c r="D190" s="17">
        <v>7</v>
      </c>
      <c r="E190" s="17">
        <f>D14+D38+D62+D87+D112+D138+D163</f>
        <v>25</v>
      </c>
      <c r="F190" s="17">
        <f aca="true" t="shared" si="12" ref="F190:N190">E14+E38+E62+E87+E112+E138+E163</f>
        <v>21</v>
      </c>
      <c r="G190" s="17">
        <f t="shared" si="12"/>
        <v>8</v>
      </c>
      <c r="H190" s="17">
        <f t="shared" si="12"/>
        <v>7</v>
      </c>
      <c r="I190" s="17">
        <f t="shared" si="12"/>
        <v>7</v>
      </c>
      <c r="J190" s="17">
        <f t="shared" si="12"/>
        <v>3</v>
      </c>
      <c r="K190" s="17">
        <f t="shared" si="12"/>
        <v>2</v>
      </c>
      <c r="L190" s="17">
        <f t="shared" si="12"/>
        <v>5</v>
      </c>
      <c r="M190" s="17">
        <f t="shared" si="12"/>
        <v>2</v>
      </c>
      <c r="N190" s="17">
        <f t="shared" si="12"/>
        <v>1</v>
      </c>
      <c r="O190" s="17"/>
      <c r="P190" s="24">
        <f t="shared" si="1"/>
        <v>0.38095238095238093</v>
      </c>
      <c r="Q190" s="17">
        <v>1</v>
      </c>
      <c r="R190" s="17">
        <v>2</v>
      </c>
      <c r="S190" s="23">
        <v>1</v>
      </c>
      <c r="T190" s="102">
        <v>10</v>
      </c>
      <c r="U190" s="96">
        <v>3</v>
      </c>
      <c r="V190" s="29">
        <f t="shared" si="3"/>
        <v>0.3</v>
      </c>
    </row>
    <row r="191" spans="2:22" ht="13.5">
      <c r="B191" s="15">
        <v>17</v>
      </c>
      <c r="C191" s="16" t="s">
        <v>27</v>
      </c>
      <c r="D191" s="17">
        <v>7</v>
      </c>
      <c r="E191" s="17">
        <f>D17+D41+D66+D91+D117+D142+D167</f>
        <v>20</v>
      </c>
      <c r="F191" s="17">
        <f aca="true" t="shared" si="13" ref="F191:N191">E17+E41+E66+E91+E117+E142+E167</f>
        <v>17</v>
      </c>
      <c r="G191" s="17">
        <f t="shared" si="13"/>
        <v>5</v>
      </c>
      <c r="H191" s="17">
        <f t="shared" si="13"/>
        <v>3</v>
      </c>
      <c r="I191" s="17">
        <f t="shared" si="13"/>
        <v>4</v>
      </c>
      <c r="J191" s="17">
        <f t="shared" si="13"/>
        <v>2</v>
      </c>
      <c r="K191" s="17">
        <f t="shared" si="13"/>
        <v>4</v>
      </c>
      <c r="L191" s="17">
        <f t="shared" si="13"/>
        <v>4</v>
      </c>
      <c r="M191" s="17">
        <f t="shared" si="13"/>
        <v>0</v>
      </c>
      <c r="N191" s="17">
        <f t="shared" si="13"/>
        <v>1</v>
      </c>
      <c r="O191" s="17"/>
      <c r="P191" s="24">
        <f>G191/F191</f>
        <v>0.29411764705882354</v>
      </c>
      <c r="Q191" s="17">
        <v>0</v>
      </c>
      <c r="R191" s="17">
        <v>0</v>
      </c>
      <c r="S191" s="23">
        <v>1</v>
      </c>
      <c r="T191" s="102">
        <v>8</v>
      </c>
      <c r="U191" s="96">
        <v>2</v>
      </c>
      <c r="V191" s="29">
        <f t="shared" si="3"/>
        <v>0.25</v>
      </c>
    </row>
    <row r="192" spans="2:22" ht="13.5">
      <c r="B192" s="15">
        <v>18</v>
      </c>
      <c r="C192" s="16" t="s">
        <v>225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/>
      <c r="P192" s="24">
        <v>0</v>
      </c>
      <c r="Q192" s="17">
        <v>0</v>
      </c>
      <c r="R192" s="17">
        <v>0</v>
      </c>
      <c r="S192" s="23">
        <v>0</v>
      </c>
      <c r="T192" s="102">
        <v>0</v>
      </c>
      <c r="U192" s="96">
        <v>0</v>
      </c>
      <c r="V192" s="29">
        <v>0</v>
      </c>
    </row>
    <row r="193" spans="2:22" ht="13.5">
      <c r="B193" s="15">
        <v>19</v>
      </c>
      <c r="C193" s="16" t="s">
        <v>28</v>
      </c>
      <c r="D193" s="17">
        <v>7</v>
      </c>
      <c r="E193" s="17">
        <f>D16+D40+D65+D90+D115+D141+D166</f>
        <v>22</v>
      </c>
      <c r="F193" s="17">
        <f aca="true" t="shared" si="14" ref="F193:N193">E16+E40+E65+E90+E115+E141+E166</f>
        <v>18</v>
      </c>
      <c r="G193" s="17">
        <f t="shared" si="14"/>
        <v>6</v>
      </c>
      <c r="H193" s="17">
        <f t="shared" si="14"/>
        <v>7</v>
      </c>
      <c r="I193" s="17">
        <f t="shared" si="14"/>
        <v>3</v>
      </c>
      <c r="J193" s="17">
        <f t="shared" si="14"/>
        <v>3</v>
      </c>
      <c r="K193" s="17">
        <f t="shared" si="14"/>
        <v>1</v>
      </c>
      <c r="L193" s="17">
        <f t="shared" si="14"/>
        <v>5</v>
      </c>
      <c r="M193" s="17">
        <f t="shared" si="14"/>
        <v>1</v>
      </c>
      <c r="N193" s="17">
        <f t="shared" si="14"/>
        <v>1</v>
      </c>
      <c r="O193" s="17"/>
      <c r="P193" s="24">
        <f t="shared" si="1"/>
        <v>0.3333333333333333</v>
      </c>
      <c r="Q193" s="17">
        <v>0</v>
      </c>
      <c r="R193" s="17">
        <v>2</v>
      </c>
      <c r="S193" s="23">
        <v>1</v>
      </c>
      <c r="T193" s="102">
        <v>8</v>
      </c>
      <c r="U193" s="96">
        <v>4</v>
      </c>
      <c r="V193" s="29">
        <f t="shared" si="3"/>
        <v>0.5</v>
      </c>
    </row>
    <row r="194" spans="2:22" ht="14.25" thickBot="1">
      <c r="B194" s="59">
        <v>20</v>
      </c>
      <c r="C194" s="57" t="s">
        <v>30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/>
      <c r="P194" s="26">
        <v>0</v>
      </c>
      <c r="Q194" s="20">
        <v>0</v>
      </c>
      <c r="R194" s="20">
        <v>0</v>
      </c>
      <c r="S194" s="25">
        <v>0</v>
      </c>
      <c r="T194" s="114">
        <v>0</v>
      </c>
      <c r="U194" s="108">
        <v>0</v>
      </c>
      <c r="V194" s="61">
        <v>0</v>
      </c>
    </row>
    <row r="196" ht="14.25" thickBot="1">
      <c r="B196" t="s">
        <v>51</v>
      </c>
    </row>
    <row r="197" spans="2:19" ht="13.5">
      <c r="B197" s="56" t="s">
        <v>14</v>
      </c>
      <c r="C197" s="13" t="s">
        <v>35</v>
      </c>
      <c r="D197" s="13" t="s">
        <v>55</v>
      </c>
      <c r="E197" s="13" t="s">
        <v>48</v>
      </c>
      <c r="F197" s="13" t="s">
        <v>49</v>
      </c>
      <c r="G197" s="13" t="s">
        <v>5</v>
      </c>
      <c r="H197" s="13" t="s">
        <v>7</v>
      </c>
      <c r="I197" s="13" t="s">
        <v>9</v>
      </c>
      <c r="J197" s="13" t="s">
        <v>13</v>
      </c>
      <c r="K197" s="13" t="s">
        <v>46</v>
      </c>
      <c r="L197" s="13" t="s">
        <v>47</v>
      </c>
      <c r="M197" s="13" t="s">
        <v>52</v>
      </c>
      <c r="N197" s="13"/>
      <c r="O197" s="34"/>
      <c r="P197" s="13" t="s">
        <v>50</v>
      </c>
      <c r="Q197" s="13" t="s">
        <v>53</v>
      </c>
      <c r="R197" s="13" t="s">
        <v>54</v>
      </c>
      <c r="S197" s="14" t="s">
        <v>56</v>
      </c>
    </row>
    <row r="198" spans="2:19" ht="13.5">
      <c r="B198" s="58">
        <v>10</v>
      </c>
      <c r="C198" s="16" t="s">
        <v>20</v>
      </c>
      <c r="D198" s="50">
        <v>3</v>
      </c>
      <c r="E198" s="50">
        <f>D22+D72+D171</f>
        <v>11.67</v>
      </c>
      <c r="F198" s="50">
        <f aca="true" t="shared" si="15" ref="F198:M198">E22+E72+E171</f>
        <v>234</v>
      </c>
      <c r="G198" s="50">
        <f t="shared" si="15"/>
        <v>50</v>
      </c>
      <c r="H198" s="50">
        <f t="shared" si="15"/>
        <v>6</v>
      </c>
      <c r="I198" s="50">
        <f t="shared" si="15"/>
        <v>14</v>
      </c>
      <c r="J198" s="50">
        <f t="shared" si="15"/>
        <v>7</v>
      </c>
      <c r="K198" s="50">
        <f t="shared" si="15"/>
        <v>6</v>
      </c>
      <c r="L198" s="50">
        <f t="shared" si="15"/>
        <v>2</v>
      </c>
      <c r="M198" s="50">
        <f t="shared" si="15"/>
        <v>3</v>
      </c>
      <c r="N198" s="50"/>
      <c r="O198" s="36"/>
      <c r="P198" s="37">
        <f>L198/E198*7</f>
        <v>1.1996572407883461</v>
      </c>
      <c r="Q198" s="35">
        <v>1</v>
      </c>
      <c r="R198" s="35">
        <v>0</v>
      </c>
      <c r="S198" s="38">
        <v>0</v>
      </c>
    </row>
    <row r="199" spans="2:19" ht="14.25" thickBot="1">
      <c r="B199" s="79">
        <v>16</v>
      </c>
      <c r="C199" s="57" t="s">
        <v>26</v>
      </c>
      <c r="D199" s="80">
        <v>6</v>
      </c>
      <c r="E199" s="80">
        <f>D23+D47+D71+D95+D122+D147</f>
        <v>32.33</v>
      </c>
      <c r="F199" s="80">
        <f aca="true" t="shared" si="16" ref="F199:M199">E23+E47+E71+E95+E122+E147</f>
        <v>459</v>
      </c>
      <c r="G199" s="80">
        <f t="shared" si="16"/>
        <v>134</v>
      </c>
      <c r="H199" s="80">
        <f t="shared" si="16"/>
        <v>18</v>
      </c>
      <c r="I199" s="80">
        <f t="shared" si="16"/>
        <v>16</v>
      </c>
      <c r="J199" s="80">
        <f t="shared" si="16"/>
        <v>22</v>
      </c>
      <c r="K199" s="80">
        <f t="shared" si="16"/>
        <v>8</v>
      </c>
      <c r="L199" s="80">
        <f t="shared" si="16"/>
        <v>6</v>
      </c>
      <c r="M199" s="80">
        <f t="shared" si="16"/>
        <v>2</v>
      </c>
      <c r="N199" s="80"/>
      <c r="O199" s="40"/>
      <c r="P199" s="41">
        <f>L199/E199*7</f>
        <v>1.2991030003093103</v>
      </c>
      <c r="Q199" s="39">
        <v>6</v>
      </c>
      <c r="R199" s="39">
        <v>0</v>
      </c>
      <c r="S199" s="42">
        <v>0</v>
      </c>
    </row>
  </sheetData>
  <sheetProtection/>
  <mergeCells count="23">
    <mergeCell ref="A1:O1"/>
    <mergeCell ref="A25:O25"/>
    <mergeCell ref="A49:O49"/>
    <mergeCell ref="O26:O48"/>
    <mergeCell ref="A26:A48"/>
    <mergeCell ref="A2:A24"/>
    <mergeCell ref="O2:O24"/>
    <mergeCell ref="A124:O124"/>
    <mergeCell ref="O98:O123"/>
    <mergeCell ref="A98:A123"/>
    <mergeCell ref="T174:V174"/>
    <mergeCell ref="A173:O173"/>
    <mergeCell ref="A149:O149"/>
    <mergeCell ref="O125:O148"/>
    <mergeCell ref="A125:A148"/>
    <mergeCell ref="O150:O172"/>
    <mergeCell ref="A150:A172"/>
    <mergeCell ref="A97:O97"/>
    <mergeCell ref="O75:O96"/>
    <mergeCell ref="A75:A96"/>
    <mergeCell ref="A50:A73"/>
    <mergeCell ref="O50:O73"/>
    <mergeCell ref="A74:O74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30"/>
  <sheetViews>
    <sheetView zoomScalePageLayoutView="0" workbookViewId="0" topLeftCell="A91">
      <selection activeCell="S92" sqref="S92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358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7" t="s">
        <v>0</v>
      </c>
      <c r="J3" s="2"/>
      <c r="K3" s="2"/>
      <c r="L3" s="2"/>
      <c r="M3" s="2"/>
      <c r="N3" s="2"/>
      <c r="O3" s="244"/>
    </row>
    <row r="4" spans="1:15" ht="24.75" customHeight="1">
      <c r="A4" s="244"/>
      <c r="C4" s="73" t="s">
        <v>359</v>
      </c>
      <c r="D4" s="8">
        <v>0</v>
      </c>
      <c r="E4" s="8">
        <v>2</v>
      </c>
      <c r="F4" s="8">
        <v>0</v>
      </c>
      <c r="G4" s="8"/>
      <c r="H4" s="8"/>
      <c r="I4" s="9">
        <v>2</v>
      </c>
      <c r="J4" s="2"/>
      <c r="K4" s="2"/>
      <c r="L4" s="2"/>
      <c r="M4" s="2"/>
      <c r="N4" s="2"/>
      <c r="O4" s="244"/>
    </row>
    <row r="5" spans="1:15" ht="24.75" customHeight="1" thickBot="1">
      <c r="A5" s="244"/>
      <c r="C5" s="72" t="s">
        <v>60</v>
      </c>
      <c r="D5" s="10">
        <v>2</v>
      </c>
      <c r="E5" s="10">
        <v>0</v>
      </c>
      <c r="F5" s="10">
        <v>7</v>
      </c>
      <c r="G5" s="10"/>
      <c r="H5" s="10"/>
      <c r="I5" s="11">
        <v>9</v>
      </c>
      <c r="J5" s="2"/>
      <c r="K5" s="2"/>
      <c r="L5" s="2"/>
      <c r="M5" s="2"/>
      <c r="N5" s="2"/>
      <c r="O5" s="244"/>
    </row>
    <row r="6" spans="1:15" ht="13.5">
      <c r="A6" s="244"/>
      <c r="O6" s="244"/>
    </row>
    <row r="7" spans="1:15" ht="13.5">
      <c r="A7" s="244"/>
      <c r="C7" t="s">
        <v>3</v>
      </c>
      <c r="D7" t="s">
        <v>373</v>
      </c>
      <c r="O7" s="244"/>
    </row>
    <row r="8" spans="1:15" ht="13.5">
      <c r="A8" s="244"/>
      <c r="C8" t="s">
        <v>1</v>
      </c>
      <c r="D8" t="s">
        <v>374</v>
      </c>
      <c r="O8" s="244"/>
    </row>
    <row r="9" spans="1:15" ht="13.5">
      <c r="A9" s="244"/>
      <c r="O9" s="244"/>
    </row>
    <row r="10" spans="1:15" ht="13.5">
      <c r="A10" s="24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N10" s="1"/>
      <c r="O10" s="244"/>
    </row>
    <row r="11" spans="1:15" ht="13.5">
      <c r="A11" s="244"/>
      <c r="B11" s="3" t="s">
        <v>100</v>
      </c>
      <c r="C11" s="132" t="s">
        <v>360</v>
      </c>
      <c r="D11" s="66">
        <v>3</v>
      </c>
      <c r="E11" s="66">
        <v>3</v>
      </c>
      <c r="F11" s="66">
        <v>1</v>
      </c>
      <c r="G11" s="66">
        <v>2</v>
      </c>
      <c r="H11" s="66">
        <v>1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1"/>
      <c r="O11" s="244"/>
    </row>
    <row r="12" spans="1:15" ht="13.5">
      <c r="A12" s="244"/>
      <c r="B12" s="3" t="s">
        <v>104</v>
      </c>
      <c r="C12" s="132" t="s">
        <v>361</v>
      </c>
      <c r="D12" s="66">
        <v>2</v>
      </c>
      <c r="E12" s="66">
        <v>2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1"/>
      <c r="O12" s="244"/>
    </row>
    <row r="13" spans="1:15" ht="13.5">
      <c r="A13" s="244"/>
      <c r="B13" s="3" t="s">
        <v>368</v>
      </c>
      <c r="C13" s="132" t="s">
        <v>169</v>
      </c>
      <c r="D13" s="66">
        <v>2</v>
      </c>
      <c r="E13" s="66">
        <v>2</v>
      </c>
      <c r="F13" s="66">
        <v>2</v>
      </c>
      <c r="G13" s="66">
        <v>1</v>
      </c>
      <c r="H13" s="66">
        <v>2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"/>
      <c r="O13" s="244"/>
    </row>
    <row r="14" spans="1:15" ht="13.5">
      <c r="A14" s="244"/>
      <c r="B14" s="3" t="s">
        <v>369</v>
      </c>
      <c r="C14" s="132" t="s">
        <v>170</v>
      </c>
      <c r="D14" s="66">
        <v>2</v>
      </c>
      <c r="E14" s="66">
        <v>2</v>
      </c>
      <c r="F14" s="66">
        <v>2</v>
      </c>
      <c r="G14" s="66">
        <v>2</v>
      </c>
      <c r="H14" s="66">
        <v>2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1"/>
      <c r="O14" s="244"/>
    </row>
    <row r="15" spans="1:15" ht="13.5">
      <c r="A15" s="244"/>
      <c r="B15" s="3" t="s">
        <v>370</v>
      </c>
      <c r="C15" s="132" t="s">
        <v>362</v>
      </c>
      <c r="D15" s="66">
        <v>2</v>
      </c>
      <c r="E15" s="66">
        <v>2</v>
      </c>
      <c r="F15" s="66">
        <v>0</v>
      </c>
      <c r="G15" s="66">
        <v>0</v>
      </c>
      <c r="H15" s="66">
        <v>0</v>
      </c>
      <c r="I15" s="66">
        <v>0</v>
      </c>
      <c r="J15" s="66">
        <v>1</v>
      </c>
      <c r="K15" s="66">
        <v>0</v>
      </c>
      <c r="L15" s="66">
        <v>0</v>
      </c>
      <c r="M15" s="66">
        <v>0</v>
      </c>
      <c r="N15" s="1"/>
      <c r="O15" s="244"/>
    </row>
    <row r="16" spans="1:15" ht="13.5">
      <c r="A16" s="244"/>
      <c r="B16" s="3" t="s">
        <v>371</v>
      </c>
      <c r="C16" s="132" t="s">
        <v>363</v>
      </c>
      <c r="D16" s="66">
        <v>2</v>
      </c>
      <c r="E16" s="66">
        <v>1</v>
      </c>
      <c r="F16" s="66">
        <v>0</v>
      </c>
      <c r="G16" s="66">
        <v>0</v>
      </c>
      <c r="H16" s="66">
        <v>1</v>
      </c>
      <c r="I16" s="66">
        <v>1</v>
      </c>
      <c r="J16" s="66">
        <v>0</v>
      </c>
      <c r="K16" s="66">
        <v>0</v>
      </c>
      <c r="L16" s="66">
        <v>0</v>
      </c>
      <c r="M16" s="66">
        <v>0</v>
      </c>
      <c r="N16" s="1"/>
      <c r="O16" s="244"/>
    </row>
    <row r="17" spans="1:15" ht="13.5">
      <c r="A17" s="244"/>
      <c r="B17" s="3" t="s">
        <v>372</v>
      </c>
      <c r="C17" s="132" t="s">
        <v>366</v>
      </c>
      <c r="D17" s="66">
        <v>2</v>
      </c>
      <c r="E17" s="66">
        <v>2</v>
      </c>
      <c r="F17" s="66">
        <v>0</v>
      </c>
      <c r="G17" s="66">
        <v>0</v>
      </c>
      <c r="H17" s="66">
        <v>1</v>
      </c>
      <c r="I17" s="66">
        <v>0</v>
      </c>
      <c r="J17" s="66">
        <v>0</v>
      </c>
      <c r="K17" s="66">
        <v>1</v>
      </c>
      <c r="L17" s="66">
        <v>0</v>
      </c>
      <c r="M17" s="66">
        <v>0</v>
      </c>
      <c r="O17" s="244"/>
    </row>
    <row r="18" spans="1:15" ht="13.5">
      <c r="A18" s="244"/>
      <c r="B18" s="3" t="s">
        <v>105</v>
      </c>
      <c r="C18" s="132" t="s">
        <v>364</v>
      </c>
      <c r="D18" s="66">
        <v>1</v>
      </c>
      <c r="E18" s="66">
        <v>1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O18" s="244"/>
    </row>
    <row r="19" spans="1:15" ht="13.5">
      <c r="A19" s="244"/>
      <c r="B19" s="3" t="s">
        <v>105</v>
      </c>
      <c r="C19" s="132" t="s">
        <v>367</v>
      </c>
      <c r="D19" s="66">
        <v>1</v>
      </c>
      <c r="E19" s="66">
        <v>1</v>
      </c>
      <c r="F19" s="66">
        <v>1</v>
      </c>
      <c r="G19" s="66">
        <v>2</v>
      </c>
      <c r="H19" s="66">
        <v>1</v>
      </c>
      <c r="I19" s="66">
        <v>0</v>
      </c>
      <c r="J19" s="66">
        <v>0</v>
      </c>
      <c r="K19" s="66">
        <v>1</v>
      </c>
      <c r="L19" s="66">
        <v>0</v>
      </c>
      <c r="M19" s="66">
        <v>0</v>
      </c>
      <c r="O19" s="244"/>
    </row>
    <row r="20" spans="1:15" ht="13.5">
      <c r="A20" s="244"/>
      <c r="B20" s="3" t="s">
        <v>96</v>
      </c>
      <c r="C20" s="132" t="s">
        <v>365</v>
      </c>
      <c r="D20" s="66">
        <v>2</v>
      </c>
      <c r="E20" s="66">
        <v>2</v>
      </c>
      <c r="F20" s="66">
        <v>1</v>
      </c>
      <c r="G20" s="66">
        <v>1</v>
      </c>
      <c r="H20" s="66">
        <v>1</v>
      </c>
      <c r="I20" s="66">
        <v>0</v>
      </c>
      <c r="J20" s="66">
        <v>0</v>
      </c>
      <c r="K20" s="66">
        <v>2</v>
      </c>
      <c r="L20" s="66">
        <v>0</v>
      </c>
      <c r="M20" s="66">
        <v>0</v>
      </c>
      <c r="O20" s="244"/>
    </row>
    <row r="21" spans="1:15" ht="13.5">
      <c r="A21" s="244"/>
      <c r="B21" s="3"/>
      <c r="C21" s="4"/>
      <c r="O21" s="244"/>
    </row>
    <row r="22" spans="1:15" ht="13.5">
      <c r="A22" s="244"/>
      <c r="B22" s="3"/>
      <c r="C22" s="1" t="s">
        <v>45</v>
      </c>
      <c r="D22" s="1" t="s">
        <v>48</v>
      </c>
      <c r="E22" s="1" t="s">
        <v>49</v>
      </c>
      <c r="F22" s="1" t="s">
        <v>5</v>
      </c>
      <c r="G22" s="1" t="s">
        <v>7</v>
      </c>
      <c r="H22" s="1" t="s">
        <v>9</v>
      </c>
      <c r="I22" s="1" t="s">
        <v>13</v>
      </c>
      <c r="J22" s="1" t="s">
        <v>46</v>
      </c>
      <c r="K22" s="1" t="s">
        <v>47</v>
      </c>
      <c r="L22" s="1" t="s">
        <v>52</v>
      </c>
      <c r="O22" s="244"/>
    </row>
    <row r="23" spans="1:15" ht="13.5">
      <c r="A23" s="244"/>
      <c r="B23" s="166"/>
      <c r="C23" s="4" t="s">
        <v>357</v>
      </c>
      <c r="D23" s="133">
        <v>3</v>
      </c>
      <c r="E23" s="133">
        <v>44</v>
      </c>
      <c r="F23" s="133">
        <v>12</v>
      </c>
      <c r="G23" s="133">
        <v>1</v>
      </c>
      <c r="H23" s="133">
        <v>2</v>
      </c>
      <c r="I23" s="133">
        <v>3</v>
      </c>
      <c r="J23" s="133">
        <v>2</v>
      </c>
      <c r="K23" s="133">
        <v>1</v>
      </c>
      <c r="L23" s="133">
        <v>0</v>
      </c>
      <c r="M23" s="1"/>
      <c r="N23" s="1"/>
      <c r="O23" s="244"/>
    </row>
    <row r="24" spans="1:15" ht="13.5">
      <c r="A24" s="244"/>
      <c r="B24" s="3"/>
      <c r="C24" s="4"/>
      <c r="O24" s="244"/>
    </row>
    <row r="25" spans="1:15" ht="9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1:15" ht="14.25" thickBot="1">
      <c r="A26" s="244"/>
      <c r="B26" t="s">
        <v>384</v>
      </c>
      <c r="O26" s="244"/>
    </row>
    <row r="27" spans="1:15" ht="24.75" customHeight="1">
      <c r="A27" s="244"/>
      <c r="C27" s="5"/>
      <c r="D27" s="6">
        <v>1</v>
      </c>
      <c r="E27" s="6">
        <v>2</v>
      </c>
      <c r="F27" s="6">
        <v>3</v>
      </c>
      <c r="G27" s="6">
        <v>4</v>
      </c>
      <c r="H27" s="6">
        <v>5</v>
      </c>
      <c r="I27" s="7" t="s">
        <v>0</v>
      </c>
      <c r="J27" s="2"/>
      <c r="K27" s="2"/>
      <c r="L27" s="2"/>
      <c r="O27" s="244"/>
    </row>
    <row r="28" spans="1:15" ht="24.75" customHeight="1">
      <c r="A28" s="244"/>
      <c r="C28" s="73" t="s">
        <v>60</v>
      </c>
      <c r="D28" s="8">
        <v>0</v>
      </c>
      <c r="E28" s="8">
        <v>0</v>
      </c>
      <c r="F28" s="8">
        <v>4</v>
      </c>
      <c r="G28" s="8">
        <v>4</v>
      </c>
      <c r="H28" s="8"/>
      <c r="I28" s="9">
        <v>8</v>
      </c>
      <c r="J28" s="2"/>
      <c r="K28" s="2"/>
      <c r="L28" s="2"/>
      <c r="O28" s="244"/>
    </row>
    <row r="29" spans="1:15" ht="24.75" customHeight="1" thickBot="1">
      <c r="A29" s="244"/>
      <c r="C29" s="72" t="s">
        <v>237</v>
      </c>
      <c r="D29" s="10">
        <v>0</v>
      </c>
      <c r="E29" s="10">
        <v>1</v>
      </c>
      <c r="F29" s="10">
        <v>1</v>
      </c>
      <c r="G29" s="10">
        <v>0</v>
      </c>
      <c r="H29" s="10"/>
      <c r="I29" s="11">
        <v>2</v>
      </c>
      <c r="J29" s="2"/>
      <c r="K29" s="2"/>
      <c r="L29" s="2"/>
      <c r="O29" s="244"/>
    </row>
    <row r="30" spans="1:15" ht="13.5">
      <c r="A30" s="244"/>
      <c r="O30" s="244"/>
    </row>
    <row r="31" spans="1:15" ht="13.5">
      <c r="A31" s="244"/>
      <c r="C31" t="s">
        <v>3</v>
      </c>
      <c r="D31" t="s">
        <v>373</v>
      </c>
      <c r="O31" s="244"/>
    </row>
    <row r="32" spans="1:15" ht="13.5">
      <c r="A32" s="244"/>
      <c r="C32" t="s">
        <v>1</v>
      </c>
      <c r="D32" t="s">
        <v>385</v>
      </c>
      <c r="O32" s="244"/>
    </row>
    <row r="33" spans="1:15" ht="13.5">
      <c r="A33" s="244"/>
      <c r="C33" t="s">
        <v>2</v>
      </c>
      <c r="D33" t="s">
        <v>386</v>
      </c>
      <c r="O33" s="244"/>
    </row>
    <row r="34" spans="1:15" ht="13.5">
      <c r="A34" s="244"/>
      <c r="O34" s="244"/>
    </row>
    <row r="35" spans="1:15" ht="13.5">
      <c r="A35" s="244"/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11</v>
      </c>
      <c r="I35" s="1" t="s">
        <v>9</v>
      </c>
      <c r="J35" s="1" t="s">
        <v>13</v>
      </c>
      <c r="K35" s="1" t="s">
        <v>10</v>
      </c>
      <c r="L35" s="1" t="s">
        <v>12</v>
      </c>
      <c r="M35" s="1" t="s">
        <v>63</v>
      </c>
      <c r="O35" s="244"/>
    </row>
    <row r="36" spans="1:15" ht="13.5">
      <c r="A36" s="244"/>
      <c r="B36" s="3" t="s">
        <v>392</v>
      </c>
      <c r="C36" s="132" t="s">
        <v>387</v>
      </c>
      <c r="D36" s="66">
        <v>3</v>
      </c>
      <c r="E36" s="66">
        <v>3</v>
      </c>
      <c r="F36" s="66">
        <v>0</v>
      </c>
      <c r="G36" s="66">
        <v>0</v>
      </c>
      <c r="H36" s="66">
        <v>0</v>
      </c>
      <c r="I36" s="66">
        <v>0</v>
      </c>
      <c r="J36" s="66">
        <v>1</v>
      </c>
      <c r="K36" s="66">
        <v>0</v>
      </c>
      <c r="L36" s="66">
        <v>1</v>
      </c>
      <c r="M36" s="66">
        <v>0</v>
      </c>
      <c r="O36" s="244"/>
    </row>
    <row r="37" spans="1:15" ht="13.5">
      <c r="A37" s="244"/>
      <c r="B37" s="3" t="s">
        <v>393</v>
      </c>
      <c r="C37" s="132" t="s">
        <v>309</v>
      </c>
      <c r="D37" s="66">
        <v>3</v>
      </c>
      <c r="E37" s="66">
        <v>2</v>
      </c>
      <c r="F37" s="66">
        <v>2</v>
      </c>
      <c r="G37" s="66">
        <v>0</v>
      </c>
      <c r="H37" s="66">
        <v>2</v>
      </c>
      <c r="I37" s="66">
        <v>1</v>
      </c>
      <c r="J37" s="66">
        <v>0</v>
      </c>
      <c r="K37" s="66">
        <v>2</v>
      </c>
      <c r="L37" s="66">
        <v>0</v>
      </c>
      <c r="M37" s="66">
        <v>0</v>
      </c>
      <c r="O37" s="244"/>
    </row>
    <row r="38" spans="1:15" ht="13.5">
      <c r="A38" s="244"/>
      <c r="B38" s="3" t="s">
        <v>97</v>
      </c>
      <c r="C38" s="132" t="s">
        <v>169</v>
      </c>
      <c r="D38" s="66">
        <v>3</v>
      </c>
      <c r="E38" s="66">
        <v>3</v>
      </c>
      <c r="F38" s="66">
        <v>2</v>
      </c>
      <c r="G38" s="66">
        <v>2</v>
      </c>
      <c r="H38" s="66">
        <v>2</v>
      </c>
      <c r="I38" s="66">
        <v>0</v>
      </c>
      <c r="J38" s="66">
        <v>0</v>
      </c>
      <c r="K38" s="66">
        <v>1</v>
      </c>
      <c r="L38" s="66">
        <v>1</v>
      </c>
      <c r="M38" s="66">
        <v>0</v>
      </c>
      <c r="O38" s="244"/>
    </row>
    <row r="39" spans="1:15" ht="13.5">
      <c r="A39" s="244"/>
      <c r="B39" s="3" t="s">
        <v>99</v>
      </c>
      <c r="C39" s="132" t="s">
        <v>170</v>
      </c>
      <c r="D39" s="66">
        <v>3</v>
      </c>
      <c r="E39" s="66">
        <v>3</v>
      </c>
      <c r="F39" s="66">
        <v>2</v>
      </c>
      <c r="G39" s="66">
        <v>4</v>
      </c>
      <c r="H39" s="66">
        <v>2</v>
      </c>
      <c r="I39" s="66">
        <v>0</v>
      </c>
      <c r="J39" s="66">
        <v>1</v>
      </c>
      <c r="K39" s="66">
        <v>0</v>
      </c>
      <c r="L39" s="66">
        <v>3</v>
      </c>
      <c r="M39" s="66">
        <v>0</v>
      </c>
      <c r="O39" s="244"/>
    </row>
    <row r="40" spans="1:15" ht="13.5">
      <c r="A40" s="244"/>
      <c r="B40" s="3" t="s">
        <v>394</v>
      </c>
      <c r="C40" s="132" t="s">
        <v>388</v>
      </c>
      <c r="D40" s="66">
        <v>3</v>
      </c>
      <c r="E40" s="66">
        <v>3</v>
      </c>
      <c r="F40" s="66">
        <v>1</v>
      </c>
      <c r="G40" s="66">
        <v>1</v>
      </c>
      <c r="H40" s="66">
        <v>1</v>
      </c>
      <c r="I40" s="66">
        <v>0</v>
      </c>
      <c r="J40" s="66">
        <v>2</v>
      </c>
      <c r="K40" s="66">
        <v>0</v>
      </c>
      <c r="L40" s="66">
        <v>0</v>
      </c>
      <c r="M40" s="66">
        <v>0</v>
      </c>
      <c r="O40" s="244"/>
    </row>
    <row r="41" spans="1:15" ht="13.5">
      <c r="A41" s="244"/>
      <c r="B41" s="3" t="s">
        <v>395</v>
      </c>
      <c r="C41" s="132" t="s">
        <v>389</v>
      </c>
      <c r="D41" s="66">
        <v>2</v>
      </c>
      <c r="E41" s="66">
        <v>1</v>
      </c>
      <c r="F41" s="66">
        <v>1</v>
      </c>
      <c r="G41" s="66">
        <v>1</v>
      </c>
      <c r="H41" s="66">
        <v>0</v>
      </c>
      <c r="I41" s="66">
        <v>1</v>
      </c>
      <c r="J41" s="66">
        <v>0</v>
      </c>
      <c r="K41" s="66">
        <v>1</v>
      </c>
      <c r="L41" s="66">
        <v>0</v>
      </c>
      <c r="M41" s="66">
        <v>0</v>
      </c>
      <c r="O41" s="244"/>
    </row>
    <row r="42" spans="1:15" ht="13.5">
      <c r="A42" s="244"/>
      <c r="B42" s="3" t="s">
        <v>396</v>
      </c>
      <c r="C42" s="132" t="s">
        <v>285</v>
      </c>
      <c r="D42" s="66">
        <v>2</v>
      </c>
      <c r="E42" s="66">
        <v>2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O42" s="244"/>
    </row>
    <row r="43" spans="1:15" ht="13.5">
      <c r="A43" s="244"/>
      <c r="B43" s="3" t="s">
        <v>397</v>
      </c>
      <c r="C43" s="132" t="s">
        <v>390</v>
      </c>
      <c r="D43" s="66">
        <v>1</v>
      </c>
      <c r="E43" s="66">
        <v>1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O43" s="244"/>
    </row>
    <row r="44" spans="1:15" ht="13.5">
      <c r="A44" s="244"/>
      <c r="B44" s="3" t="s">
        <v>398</v>
      </c>
      <c r="C44" s="132" t="s">
        <v>367</v>
      </c>
      <c r="D44" s="66">
        <v>1</v>
      </c>
      <c r="E44" s="66">
        <v>1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O44" s="244"/>
    </row>
    <row r="45" spans="1:15" ht="13.5">
      <c r="A45" s="244"/>
      <c r="B45" s="3" t="s">
        <v>399</v>
      </c>
      <c r="C45" s="132" t="s">
        <v>391</v>
      </c>
      <c r="D45" s="66">
        <v>2</v>
      </c>
      <c r="E45" s="66">
        <v>1</v>
      </c>
      <c r="F45" s="66">
        <v>0</v>
      </c>
      <c r="G45" s="66">
        <v>0</v>
      </c>
      <c r="H45" s="66">
        <v>1</v>
      </c>
      <c r="I45" s="66">
        <v>1</v>
      </c>
      <c r="J45" s="66">
        <v>0</v>
      </c>
      <c r="K45" s="66">
        <v>0</v>
      </c>
      <c r="L45" s="66">
        <v>0</v>
      </c>
      <c r="M45" s="66">
        <v>0</v>
      </c>
      <c r="O45" s="244"/>
    </row>
    <row r="46" spans="1:15" ht="13.5">
      <c r="A46" s="244"/>
      <c r="B46" s="3"/>
      <c r="C46" s="4"/>
      <c r="O46" s="244"/>
    </row>
    <row r="47" spans="1:15" ht="13.5">
      <c r="A47" s="244"/>
      <c r="B47" s="3"/>
      <c r="C47" s="1" t="s">
        <v>45</v>
      </c>
      <c r="D47" s="1" t="s">
        <v>48</v>
      </c>
      <c r="E47" s="1" t="s">
        <v>49</v>
      </c>
      <c r="F47" s="1" t="s">
        <v>5</v>
      </c>
      <c r="G47" s="1" t="s">
        <v>7</v>
      </c>
      <c r="H47" s="1" t="s">
        <v>9</v>
      </c>
      <c r="I47" s="1" t="s">
        <v>13</v>
      </c>
      <c r="J47" s="1" t="s">
        <v>46</v>
      </c>
      <c r="K47" s="1" t="s">
        <v>47</v>
      </c>
      <c r="L47" s="1" t="s">
        <v>52</v>
      </c>
      <c r="O47" s="244"/>
    </row>
    <row r="48" spans="1:15" ht="13.5">
      <c r="A48" s="244"/>
      <c r="B48" s="166"/>
      <c r="C48" s="4" t="s">
        <v>357</v>
      </c>
      <c r="D48" s="66">
        <v>4</v>
      </c>
      <c r="E48" s="66">
        <v>63</v>
      </c>
      <c r="F48" s="66">
        <v>17</v>
      </c>
      <c r="G48" s="66">
        <v>3</v>
      </c>
      <c r="H48" s="66">
        <v>2</v>
      </c>
      <c r="I48" s="66">
        <v>4</v>
      </c>
      <c r="J48" s="66">
        <v>2</v>
      </c>
      <c r="K48" s="66">
        <v>1</v>
      </c>
      <c r="L48" s="66">
        <v>0</v>
      </c>
      <c r="M48" s="1"/>
      <c r="O48" s="244"/>
    </row>
    <row r="49" spans="1:15" ht="13.5">
      <c r="A49" s="244"/>
      <c r="B49" s="3"/>
      <c r="C49" s="4"/>
      <c r="O49" s="244"/>
    </row>
    <row r="50" spans="1:15" ht="9" customHeight="1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</row>
    <row r="51" spans="1:15" ht="14.25" thickBot="1">
      <c r="A51" s="244"/>
      <c r="B51" t="s">
        <v>400</v>
      </c>
      <c r="O51" s="244"/>
    </row>
    <row r="52" spans="1:15" ht="24.75" customHeight="1">
      <c r="A52" s="244"/>
      <c r="C52" s="5"/>
      <c r="D52" s="6">
        <v>1</v>
      </c>
      <c r="E52" s="6">
        <v>2</v>
      </c>
      <c r="F52" s="6">
        <v>3</v>
      </c>
      <c r="G52" s="6">
        <v>4</v>
      </c>
      <c r="H52" s="6">
        <v>5</v>
      </c>
      <c r="I52" s="7" t="s">
        <v>0</v>
      </c>
      <c r="J52" s="2"/>
      <c r="K52" s="2"/>
      <c r="L52" s="2"/>
      <c r="O52" s="244"/>
    </row>
    <row r="53" spans="1:15" ht="24.75" customHeight="1">
      <c r="A53" s="244"/>
      <c r="C53" s="73" t="s">
        <v>190</v>
      </c>
      <c r="D53" s="8">
        <v>3</v>
      </c>
      <c r="E53" s="8">
        <v>0</v>
      </c>
      <c r="F53" s="8">
        <v>0</v>
      </c>
      <c r="G53" s="8"/>
      <c r="H53" s="8"/>
      <c r="I53" s="9">
        <v>3</v>
      </c>
      <c r="J53" s="2"/>
      <c r="K53" s="2"/>
      <c r="L53" s="2"/>
      <c r="O53" s="244"/>
    </row>
    <row r="54" spans="1:15" ht="24.75" customHeight="1" thickBot="1">
      <c r="A54" s="244"/>
      <c r="C54" s="72" t="s">
        <v>60</v>
      </c>
      <c r="D54" s="10">
        <v>2</v>
      </c>
      <c r="E54" s="10">
        <v>0</v>
      </c>
      <c r="F54" s="10">
        <v>7</v>
      </c>
      <c r="G54" s="10"/>
      <c r="H54" s="10"/>
      <c r="I54" s="11">
        <v>10</v>
      </c>
      <c r="J54" s="2"/>
      <c r="K54" s="2"/>
      <c r="L54" s="2"/>
      <c r="O54" s="244"/>
    </row>
    <row r="55" spans="1:15" ht="13.5">
      <c r="A55" s="244"/>
      <c r="O55" s="244"/>
    </row>
    <row r="56" spans="1:15" ht="13.5">
      <c r="A56" s="244"/>
      <c r="C56" t="s">
        <v>3</v>
      </c>
      <c r="D56" t="s">
        <v>406</v>
      </c>
      <c r="O56" s="244"/>
    </row>
    <row r="57" spans="1:15" ht="13.5">
      <c r="A57" s="244"/>
      <c r="C57" t="s">
        <v>2</v>
      </c>
      <c r="D57" t="s">
        <v>405</v>
      </c>
      <c r="O57" s="244"/>
    </row>
    <row r="58" spans="1:15" ht="13.5">
      <c r="A58" s="244"/>
      <c r="B58" s="3"/>
      <c r="C58" s="4"/>
      <c r="O58" s="244"/>
    </row>
    <row r="59" spans="1:15" ht="13.5">
      <c r="A59" s="244"/>
      <c r="C59" s="1" t="s">
        <v>4</v>
      </c>
      <c r="D59" s="1" t="s">
        <v>5</v>
      </c>
      <c r="E59" s="1" t="s">
        <v>6</v>
      </c>
      <c r="F59" s="1" t="s">
        <v>7</v>
      </c>
      <c r="G59" s="1" t="s">
        <v>8</v>
      </c>
      <c r="H59" s="1" t="s">
        <v>11</v>
      </c>
      <c r="I59" s="1" t="s">
        <v>9</v>
      </c>
      <c r="J59" s="1" t="s">
        <v>13</v>
      </c>
      <c r="K59" s="1" t="s">
        <v>10</v>
      </c>
      <c r="L59" s="1" t="s">
        <v>12</v>
      </c>
      <c r="M59" s="1" t="s">
        <v>63</v>
      </c>
      <c r="O59" s="244"/>
    </row>
    <row r="60" spans="1:15" ht="13.5">
      <c r="A60" s="244"/>
      <c r="B60" s="3" t="s">
        <v>403</v>
      </c>
      <c r="C60" s="132" t="s">
        <v>167</v>
      </c>
      <c r="D60" s="66">
        <v>3</v>
      </c>
      <c r="E60" s="66">
        <v>1</v>
      </c>
      <c r="F60" s="66">
        <v>1</v>
      </c>
      <c r="G60" s="66">
        <v>1</v>
      </c>
      <c r="H60" s="66">
        <v>3</v>
      </c>
      <c r="I60" s="66">
        <v>2</v>
      </c>
      <c r="J60" s="66">
        <v>0</v>
      </c>
      <c r="K60" s="66">
        <v>1</v>
      </c>
      <c r="L60" s="66">
        <v>0</v>
      </c>
      <c r="M60" s="66">
        <v>0</v>
      </c>
      <c r="O60" s="244"/>
    </row>
    <row r="61" spans="1:15" ht="13.5">
      <c r="A61" s="244"/>
      <c r="B61" s="3" t="s">
        <v>404</v>
      </c>
      <c r="C61" s="132" t="s">
        <v>168</v>
      </c>
      <c r="D61" s="66">
        <v>3</v>
      </c>
      <c r="E61" s="66">
        <v>2</v>
      </c>
      <c r="F61" s="66">
        <v>2</v>
      </c>
      <c r="G61" s="66">
        <v>2</v>
      </c>
      <c r="H61" s="66">
        <v>2</v>
      </c>
      <c r="I61" s="66">
        <v>1</v>
      </c>
      <c r="J61" s="66">
        <v>0</v>
      </c>
      <c r="K61" s="66">
        <v>1</v>
      </c>
      <c r="L61" s="66">
        <v>1</v>
      </c>
      <c r="M61" s="66">
        <v>0</v>
      </c>
      <c r="O61" s="244"/>
    </row>
    <row r="62" spans="1:15" ht="13.5">
      <c r="A62" s="244"/>
      <c r="B62" s="3" t="s">
        <v>393</v>
      </c>
      <c r="C62" s="132" t="s">
        <v>169</v>
      </c>
      <c r="D62" s="66">
        <v>2</v>
      </c>
      <c r="E62" s="66">
        <v>0</v>
      </c>
      <c r="F62" s="66">
        <v>0</v>
      </c>
      <c r="G62" s="66">
        <v>0</v>
      </c>
      <c r="H62" s="66">
        <v>1</v>
      </c>
      <c r="I62" s="66">
        <v>2</v>
      </c>
      <c r="J62" s="66">
        <v>0</v>
      </c>
      <c r="K62" s="66">
        <v>0</v>
      </c>
      <c r="L62" s="66">
        <v>0</v>
      </c>
      <c r="M62" s="66">
        <v>0</v>
      </c>
      <c r="O62" s="244"/>
    </row>
    <row r="63" spans="1:15" ht="13.5">
      <c r="A63" s="244"/>
      <c r="B63" s="3" t="s">
        <v>99</v>
      </c>
      <c r="C63" s="132" t="s">
        <v>170</v>
      </c>
      <c r="D63" s="66">
        <v>2</v>
      </c>
      <c r="E63" s="66">
        <v>2</v>
      </c>
      <c r="F63" s="66">
        <v>0</v>
      </c>
      <c r="G63" s="66">
        <v>0</v>
      </c>
      <c r="H63" s="66">
        <v>0</v>
      </c>
      <c r="I63" s="66">
        <v>0</v>
      </c>
      <c r="J63" s="66">
        <v>1</v>
      </c>
      <c r="K63" s="66">
        <v>0</v>
      </c>
      <c r="L63" s="66">
        <v>0</v>
      </c>
      <c r="M63" s="66">
        <v>0</v>
      </c>
      <c r="O63" s="244"/>
    </row>
    <row r="64" spans="1:15" ht="13.5">
      <c r="A64" s="244"/>
      <c r="B64" s="3" t="s">
        <v>394</v>
      </c>
      <c r="C64" s="132" t="s">
        <v>388</v>
      </c>
      <c r="D64" s="66">
        <v>2</v>
      </c>
      <c r="E64" s="66">
        <v>2</v>
      </c>
      <c r="F64" s="66">
        <v>1</v>
      </c>
      <c r="G64" s="66">
        <v>2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O64" s="244"/>
    </row>
    <row r="65" spans="1:15" ht="13.5">
      <c r="A65" s="244"/>
      <c r="B65" s="3" t="s">
        <v>395</v>
      </c>
      <c r="C65" s="132" t="s">
        <v>389</v>
      </c>
      <c r="D65" s="66">
        <v>1</v>
      </c>
      <c r="E65" s="66">
        <v>1</v>
      </c>
      <c r="F65" s="66">
        <v>0</v>
      </c>
      <c r="G65" s="66">
        <v>0</v>
      </c>
      <c r="H65" s="66">
        <v>0</v>
      </c>
      <c r="I65" s="66">
        <v>0</v>
      </c>
      <c r="J65" s="66">
        <v>1</v>
      </c>
      <c r="K65" s="66">
        <v>0</v>
      </c>
      <c r="L65" s="66">
        <v>0</v>
      </c>
      <c r="M65" s="66">
        <v>0</v>
      </c>
      <c r="O65" s="244"/>
    </row>
    <row r="66" spans="1:15" ht="13.5">
      <c r="A66" s="244"/>
      <c r="B66" s="45" t="s">
        <v>297</v>
      </c>
      <c r="C66" s="132" t="s">
        <v>401</v>
      </c>
      <c r="D66" s="66">
        <v>1</v>
      </c>
      <c r="E66" s="66">
        <v>0</v>
      </c>
      <c r="F66" s="66">
        <v>0</v>
      </c>
      <c r="G66" s="66">
        <v>1</v>
      </c>
      <c r="H66" s="66">
        <v>1</v>
      </c>
      <c r="I66" s="66">
        <v>1</v>
      </c>
      <c r="J66" s="66">
        <v>0</v>
      </c>
      <c r="K66" s="66">
        <v>0</v>
      </c>
      <c r="L66" s="66">
        <v>0</v>
      </c>
      <c r="M66" s="66">
        <v>0</v>
      </c>
      <c r="O66" s="244"/>
    </row>
    <row r="67" spans="1:15" ht="13.5">
      <c r="A67" s="244"/>
      <c r="B67" s="3" t="s">
        <v>396</v>
      </c>
      <c r="C67" s="132" t="s">
        <v>285</v>
      </c>
      <c r="D67" s="66">
        <v>2</v>
      </c>
      <c r="E67" s="66">
        <v>2</v>
      </c>
      <c r="F67" s="66">
        <v>2</v>
      </c>
      <c r="G67" s="66">
        <v>2</v>
      </c>
      <c r="H67" s="66">
        <v>1</v>
      </c>
      <c r="I67" s="66">
        <v>0</v>
      </c>
      <c r="J67" s="66">
        <v>0</v>
      </c>
      <c r="K67" s="66">
        <v>1</v>
      </c>
      <c r="L67" s="66">
        <v>0</v>
      </c>
      <c r="M67" s="66">
        <v>0</v>
      </c>
      <c r="O67" s="244"/>
    </row>
    <row r="68" spans="1:15" ht="13.5">
      <c r="A68" s="244"/>
      <c r="B68" s="3" t="s">
        <v>397</v>
      </c>
      <c r="C68" s="132" t="s">
        <v>364</v>
      </c>
      <c r="D68" s="66">
        <v>2</v>
      </c>
      <c r="E68" s="66">
        <v>2</v>
      </c>
      <c r="F68" s="66">
        <v>0</v>
      </c>
      <c r="G68" s="66">
        <v>0</v>
      </c>
      <c r="H68" s="66">
        <v>1</v>
      </c>
      <c r="I68" s="66">
        <v>0</v>
      </c>
      <c r="J68" s="66">
        <v>1</v>
      </c>
      <c r="K68" s="66">
        <v>0</v>
      </c>
      <c r="L68" s="66">
        <v>0</v>
      </c>
      <c r="M68" s="66">
        <v>0</v>
      </c>
      <c r="O68" s="244"/>
    </row>
    <row r="69" spans="1:15" ht="13.5">
      <c r="A69" s="244"/>
      <c r="B69" s="3" t="s">
        <v>399</v>
      </c>
      <c r="C69" s="132" t="s">
        <v>391</v>
      </c>
      <c r="D69" s="66">
        <v>2</v>
      </c>
      <c r="E69" s="66">
        <v>1</v>
      </c>
      <c r="F69" s="66">
        <v>0</v>
      </c>
      <c r="G69" s="66">
        <v>0</v>
      </c>
      <c r="H69" s="66">
        <v>1</v>
      </c>
      <c r="I69" s="66">
        <v>1</v>
      </c>
      <c r="J69" s="66">
        <v>0</v>
      </c>
      <c r="K69" s="66">
        <v>0</v>
      </c>
      <c r="L69" s="66">
        <v>0</v>
      </c>
      <c r="M69" s="66">
        <v>0</v>
      </c>
      <c r="O69" s="244"/>
    </row>
    <row r="70" spans="1:15" ht="13.5">
      <c r="A70" s="244"/>
      <c r="B70" s="3"/>
      <c r="C70" s="4"/>
      <c r="O70" s="244"/>
    </row>
    <row r="71" spans="1:15" ht="13.5">
      <c r="A71" s="244"/>
      <c r="B71" s="3"/>
      <c r="C71" s="1" t="s">
        <v>45</v>
      </c>
      <c r="D71" s="1" t="s">
        <v>48</v>
      </c>
      <c r="E71" s="1" t="s">
        <v>49</v>
      </c>
      <c r="F71" s="1" t="s">
        <v>5</v>
      </c>
      <c r="G71" s="1" t="s">
        <v>7</v>
      </c>
      <c r="H71" s="1" t="s">
        <v>9</v>
      </c>
      <c r="I71" s="1" t="s">
        <v>13</v>
      </c>
      <c r="J71" s="1" t="s">
        <v>46</v>
      </c>
      <c r="K71" s="1" t="s">
        <v>47</v>
      </c>
      <c r="L71" s="1" t="s">
        <v>52</v>
      </c>
      <c r="O71" s="244"/>
    </row>
    <row r="72" spans="1:15" ht="13.5">
      <c r="A72" s="244"/>
      <c r="B72" s="166"/>
      <c r="C72" s="4" t="s">
        <v>402</v>
      </c>
      <c r="D72" s="66">
        <v>3</v>
      </c>
      <c r="E72" s="66">
        <v>54</v>
      </c>
      <c r="F72" s="66">
        <v>14</v>
      </c>
      <c r="G72" s="66">
        <v>3</v>
      </c>
      <c r="H72" s="66">
        <v>1</v>
      </c>
      <c r="I72" s="66">
        <v>1</v>
      </c>
      <c r="J72" s="66">
        <v>3</v>
      </c>
      <c r="K72" s="66">
        <v>3</v>
      </c>
      <c r="L72" s="66">
        <v>0</v>
      </c>
      <c r="M72" s="1"/>
      <c r="O72" s="244"/>
    </row>
    <row r="73" spans="1:15" ht="13.5">
      <c r="A73" s="244"/>
      <c r="B73" s="3"/>
      <c r="C73" s="4"/>
      <c r="O73" s="244"/>
    </row>
    <row r="74" spans="1:15" ht="9" customHeight="1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</row>
    <row r="75" spans="1:15" ht="14.25" thickBot="1">
      <c r="A75" s="67"/>
      <c r="B75" t="s">
        <v>420</v>
      </c>
      <c r="O75" s="67"/>
    </row>
    <row r="76" spans="1:15" ht="24.75" customHeight="1">
      <c r="A76" s="67"/>
      <c r="C76" s="5"/>
      <c r="D76" s="6">
        <v>1</v>
      </c>
      <c r="E76" s="6">
        <v>2</v>
      </c>
      <c r="F76" s="6">
        <v>3</v>
      </c>
      <c r="G76" s="6">
        <v>4</v>
      </c>
      <c r="H76" s="6">
        <v>5</v>
      </c>
      <c r="I76" s="7" t="s">
        <v>0</v>
      </c>
      <c r="J76" s="2"/>
      <c r="K76" s="2"/>
      <c r="L76" s="2"/>
      <c r="O76" s="67"/>
    </row>
    <row r="77" spans="1:15" ht="24.75" customHeight="1">
      <c r="A77" s="67"/>
      <c r="C77" s="73" t="s">
        <v>295</v>
      </c>
      <c r="D77" s="8">
        <v>2</v>
      </c>
      <c r="E77" s="8">
        <v>2</v>
      </c>
      <c r="F77" s="8">
        <v>1</v>
      </c>
      <c r="G77" s="8">
        <v>3</v>
      </c>
      <c r="H77" s="8"/>
      <c r="I77" s="9">
        <v>8</v>
      </c>
      <c r="J77" s="2"/>
      <c r="K77" s="2"/>
      <c r="L77" s="2"/>
      <c r="O77" s="67"/>
    </row>
    <row r="78" spans="1:15" ht="24.75" customHeight="1" thickBot="1">
      <c r="A78" s="67"/>
      <c r="C78" s="72" t="s">
        <v>60</v>
      </c>
      <c r="D78" s="10">
        <v>0</v>
      </c>
      <c r="E78" s="10">
        <v>0</v>
      </c>
      <c r="F78" s="10">
        <v>0</v>
      </c>
      <c r="G78" s="10">
        <v>1</v>
      </c>
      <c r="H78" s="10"/>
      <c r="I78" s="11">
        <v>1</v>
      </c>
      <c r="J78" s="2"/>
      <c r="K78" s="2"/>
      <c r="L78" s="2"/>
      <c r="O78" s="67"/>
    </row>
    <row r="79" spans="1:15" ht="13.5">
      <c r="A79" s="67"/>
      <c r="O79" s="67"/>
    </row>
    <row r="80" spans="1:15" ht="13.5">
      <c r="A80" s="67"/>
      <c r="C80" t="s">
        <v>3</v>
      </c>
      <c r="D80" t="s">
        <v>421</v>
      </c>
      <c r="O80" s="67"/>
    </row>
    <row r="81" spans="1:15" ht="13.5">
      <c r="A81" s="67"/>
      <c r="B81" s="3"/>
      <c r="C81" s="4"/>
      <c r="O81" s="67"/>
    </row>
    <row r="82" spans="1:15" ht="13.5">
      <c r="A82" s="67"/>
      <c r="C82" s="1" t="s">
        <v>4</v>
      </c>
      <c r="D82" s="1" t="s">
        <v>5</v>
      </c>
      <c r="E82" s="1" t="s">
        <v>6</v>
      </c>
      <c r="F82" s="1" t="s">
        <v>7</v>
      </c>
      <c r="G82" s="1" t="s">
        <v>8</v>
      </c>
      <c r="H82" s="1" t="s">
        <v>11</v>
      </c>
      <c r="I82" s="1" t="s">
        <v>9</v>
      </c>
      <c r="J82" s="1" t="s">
        <v>13</v>
      </c>
      <c r="K82" s="1" t="s">
        <v>10</v>
      </c>
      <c r="L82" s="1" t="s">
        <v>12</v>
      </c>
      <c r="M82" s="1" t="s">
        <v>63</v>
      </c>
      <c r="O82" s="67"/>
    </row>
    <row r="83" spans="1:15" ht="13.5">
      <c r="A83" s="67"/>
      <c r="B83" s="3" t="s">
        <v>423</v>
      </c>
      <c r="C83" s="132" t="s">
        <v>167</v>
      </c>
      <c r="D83" s="66">
        <v>2</v>
      </c>
      <c r="E83" s="66">
        <v>1</v>
      </c>
      <c r="F83" s="66">
        <v>0</v>
      </c>
      <c r="G83" s="66">
        <v>0</v>
      </c>
      <c r="H83" s="66">
        <v>0</v>
      </c>
      <c r="I83" s="66">
        <v>1</v>
      </c>
      <c r="J83" s="66">
        <v>0</v>
      </c>
      <c r="K83" s="66">
        <v>0</v>
      </c>
      <c r="L83" s="66">
        <v>0</v>
      </c>
      <c r="M83" s="66">
        <v>0</v>
      </c>
      <c r="O83" s="67"/>
    </row>
    <row r="84" spans="1:15" ht="13.5">
      <c r="A84" s="67"/>
      <c r="B84" s="3" t="s">
        <v>96</v>
      </c>
      <c r="C84" s="132" t="s">
        <v>168</v>
      </c>
      <c r="D84" s="66">
        <v>2</v>
      </c>
      <c r="E84" s="66">
        <v>2</v>
      </c>
      <c r="F84" s="66">
        <v>0</v>
      </c>
      <c r="G84" s="66">
        <v>0</v>
      </c>
      <c r="H84" s="66">
        <v>0</v>
      </c>
      <c r="I84" s="66">
        <v>0</v>
      </c>
      <c r="J84" s="66">
        <v>1</v>
      </c>
      <c r="K84" s="66">
        <v>0</v>
      </c>
      <c r="L84" s="66">
        <v>2</v>
      </c>
      <c r="M84" s="66">
        <v>0</v>
      </c>
      <c r="O84" s="67"/>
    </row>
    <row r="85" spans="1:15" ht="13.5">
      <c r="A85" s="67"/>
      <c r="B85" s="3" t="s">
        <v>424</v>
      </c>
      <c r="C85" s="132" t="s">
        <v>169</v>
      </c>
      <c r="D85" s="66">
        <v>2</v>
      </c>
      <c r="E85" s="66">
        <v>1</v>
      </c>
      <c r="F85" s="66">
        <v>0</v>
      </c>
      <c r="G85" s="66">
        <v>0</v>
      </c>
      <c r="H85" s="66">
        <v>1</v>
      </c>
      <c r="I85" s="66">
        <v>1</v>
      </c>
      <c r="J85" s="66">
        <v>1</v>
      </c>
      <c r="K85" s="66">
        <v>0</v>
      </c>
      <c r="L85" s="66">
        <v>0</v>
      </c>
      <c r="M85" s="66">
        <v>0</v>
      </c>
      <c r="O85" s="67"/>
    </row>
    <row r="86" spans="1:15" ht="13.5">
      <c r="A86" s="67"/>
      <c r="B86" s="3" t="s">
        <v>99</v>
      </c>
      <c r="C86" s="132" t="s">
        <v>170</v>
      </c>
      <c r="D86" s="66">
        <v>2</v>
      </c>
      <c r="E86" s="66">
        <v>2</v>
      </c>
      <c r="F86" s="66">
        <v>0</v>
      </c>
      <c r="G86" s="66">
        <v>0</v>
      </c>
      <c r="H86" s="66">
        <v>0</v>
      </c>
      <c r="I86" s="66">
        <v>0</v>
      </c>
      <c r="J86" s="66">
        <v>1</v>
      </c>
      <c r="K86" s="66">
        <v>0</v>
      </c>
      <c r="L86" s="66">
        <v>2</v>
      </c>
      <c r="M86" s="66">
        <v>0</v>
      </c>
      <c r="O86" s="67"/>
    </row>
    <row r="87" spans="1:15" ht="13.5">
      <c r="A87" s="67"/>
      <c r="B87" s="3" t="s">
        <v>100</v>
      </c>
      <c r="C87" s="132" t="s">
        <v>388</v>
      </c>
      <c r="D87" s="66">
        <v>2</v>
      </c>
      <c r="E87" s="66">
        <v>2</v>
      </c>
      <c r="F87" s="66">
        <v>1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O87" s="67"/>
    </row>
    <row r="88" spans="1:15" ht="13.5">
      <c r="A88" s="67"/>
      <c r="B88" s="3" t="s">
        <v>104</v>
      </c>
      <c r="C88" s="132" t="s">
        <v>389</v>
      </c>
      <c r="D88" s="66">
        <v>2</v>
      </c>
      <c r="E88" s="66">
        <v>2</v>
      </c>
      <c r="F88" s="66">
        <v>0</v>
      </c>
      <c r="G88" s="66">
        <v>0</v>
      </c>
      <c r="H88" s="66">
        <v>0</v>
      </c>
      <c r="I88" s="66">
        <v>0</v>
      </c>
      <c r="J88" s="66">
        <v>1</v>
      </c>
      <c r="K88" s="66">
        <v>0</v>
      </c>
      <c r="L88" s="66">
        <v>0</v>
      </c>
      <c r="M88" s="66">
        <v>0</v>
      </c>
      <c r="O88" s="67"/>
    </row>
    <row r="89" spans="1:15" ht="13.5">
      <c r="A89" s="67"/>
      <c r="B89" s="3" t="s">
        <v>425</v>
      </c>
      <c r="C89" s="132" t="s">
        <v>285</v>
      </c>
      <c r="D89" s="66">
        <v>1</v>
      </c>
      <c r="E89" s="66">
        <v>1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1</v>
      </c>
      <c r="M89" s="66">
        <v>0</v>
      </c>
      <c r="O89" s="67"/>
    </row>
    <row r="90" spans="1:15" ht="13.5">
      <c r="A90" s="67"/>
      <c r="B90" s="3" t="s">
        <v>102</v>
      </c>
      <c r="C90" s="132" t="s">
        <v>390</v>
      </c>
      <c r="D90" s="66">
        <v>1</v>
      </c>
      <c r="E90" s="66">
        <v>1</v>
      </c>
      <c r="F90" s="66">
        <v>0</v>
      </c>
      <c r="G90" s="66">
        <v>0</v>
      </c>
      <c r="H90" s="66">
        <v>0</v>
      </c>
      <c r="I90" s="66">
        <v>0</v>
      </c>
      <c r="J90" s="66">
        <v>1</v>
      </c>
      <c r="K90" s="66">
        <v>0</v>
      </c>
      <c r="L90" s="66">
        <v>0</v>
      </c>
      <c r="M90" s="66">
        <v>0</v>
      </c>
      <c r="O90" s="67"/>
    </row>
    <row r="91" spans="1:15" ht="13.5">
      <c r="A91" s="67"/>
      <c r="B91" s="3" t="s">
        <v>102</v>
      </c>
      <c r="C91" s="132" t="s">
        <v>422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O91" s="67"/>
    </row>
    <row r="92" spans="1:15" ht="13.5">
      <c r="A92" s="67"/>
      <c r="B92" s="3" t="s">
        <v>113</v>
      </c>
      <c r="C92" s="132" t="s">
        <v>391</v>
      </c>
      <c r="D92" s="66">
        <v>1</v>
      </c>
      <c r="E92" s="66">
        <v>1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O92" s="67"/>
    </row>
    <row r="93" spans="1:15" ht="13.5">
      <c r="A93" s="67"/>
      <c r="B93" s="3"/>
      <c r="C93" s="4"/>
      <c r="O93" s="67"/>
    </row>
    <row r="94" spans="1:15" ht="13.5">
      <c r="A94" s="67"/>
      <c r="B94" s="3"/>
      <c r="C94" s="1" t="s">
        <v>45</v>
      </c>
      <c r="D94" s="1" t="s">
        <v>48</v>
      </c>
      <c r="E94" s="1" t="s">
        <v>49</v>
      </c>
      <c r="F94" s="1" t="s">
        <v>5</v>
      </c>
      <c r="G94" s="1" t="s">
        <v>7</v>
      </c>
      <c r="H94" s="1" t="s">
        <v>9</v>
      </c>
      <c r="I94" s="1" t="s">
        <v>13</v>
      </c>
      <c r="J94" s="1" t="s">
        <v>46</v>
      </c>
      <c r="K94" s="1" t="s">
        <v>47</v>
      </c>
      <c r="L94" s="1" t="s">
        <v>52</v>
      </c>
      <c r="O94" s="67"/>
    </row>
    <row r="95" spans="1:15" ht="13.5">
      <c r="A95" s="67"/>
      <c r="B95" s="166"/>
      <c r="C95" s="4" t="s">
        <v>189</v>
      </c>
      <c r="D95" s="66">
        <v>2</v>
      </c>
      <c r="E95" s="66">
        <v>46</v>
      </c>
      <c r="F95" s="66">
        <v>12</v>
      </c>
      <c r="G95" s="66">
        <v>3</v>
      </c>
      <c r="H95" s="66">
        <v>3</v>
      </c>
      <c r="I95" s="66">
        <v>1</v>
      </c>
      <c r="J95" s="66">
        <v>5</v>
      </c>
      <c r="K95" s="66">
        <v>1</v>
      </c>
      <c r="L95" s="66">
        <v>2</v>
      </c>
      <c r="M95" s="1"/>
      <c r="O95" s="67"/>
    </row>
    <row r="96" spans="1:15" ht="13.5">
      <c r="A96" s="67"/>
      <c r="B96" s="166"/>
      <c r="C96" s="4" t="s">
        <v>77</v>
      </c>
      <c r="D96" s="66">
        <v>2</v>
      </c>
      <c r="E96" s="66">
        <v>54</v>
      </c>
      <c r="F96" s="66">
        <v>13</v>
      </c>
      <c r="G96" s="66">
        <v>3</v>
      </c>
      <c r="H96" s="66">
        <v>3</v>
      </c>
      <c r="I96" s="66">
        <v>2</v>
      </c>
      <c r="J96" s="66">
        <v>3</v>
      </c>
      <c r="K96" s="66">
        <v>1</v>
      </c>
      <c r="L96" s="66">
        <v>1</v>
      </c>
      <c r="M96" s="1"/>
      <c r="O96" s="67"/>
    </row>
    <row r="97" spans="1:15" ht="13.5">
      <c r="A97" s="67"/>
      <c r="B97" s="3"/>
      <c r="C97" s="4"/>
      <c r="O97" s="67"/>
    </row>
    <row r="98" spans="1:15" ht="9" customHeight="1" thickBot="1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</row>
    <row r="99" spans="2:22" ht="14.25" thickBot="1">
      <c r="B99" t="s">
        <v>62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241" t="s">
        <v>513</v>
      </c>
      <c r="U99" s="242"/>
      <c r="V99" s="243"/>
    </row>
    <row r="100" spans="2:22" ht="13.5">
      <c r="B100" s="56" t="s">
        <v>14</v>
      </c>
      <c r="C100" s="13" t="s">
        <v>35</v>
      </c>
      <c r="D100" s="13" t="s">
        <v>55</v>
      </c>
      <c r="E100" s="13" t="s">
        <v>5</v>
      </c>
      <c r="F100" s="13" t="s">
        <v>6</v>
      </c>
      <c r="G100" s="13" t="s">
        <v>7</v>
      </c>
      <c r="H100" s="13" t="s">
        <v>8</v>
      </c>
      <c r="I100" s="13" t="s">
        <v>11</v>
      </c>
      <c r="J100" s="13" t="s">
        <v>9</v>
      </c>
      <c r="K100" s="13" t="s">
        <v>13</v>
      </c>
      <c r="L100" s="13" t="s">
        <v>10</v>
      </c>
      <c r="M100" s="27" t="s">
        <v>12</v>
      </c>
      <c r="N100" s="27" t="s">
        <v>63</v>
      </c>
      <c r="O100" s="13"/>
      <c r="P100" s="13" t="s">
        <v>36</v>
      </c>
      <c r="Q100" s="13" t="s">
        <v>1</v>
      </c>
      <c r="R100" s="13" t="s">
        <v>37</v>
      </c>
      <c r="S100" s="14" t="s">
        <v>38</v>
      </c>
      <c r="T100" s="174" t="s">
        <v>6</v>
      </c>
      <c r="U100" s="27" t="s">
        <v>7</v>
      </c>
      <c r="V100" s="28" t="s">
        <v>36</v>
      </c>
    </row>
    <row r="101" spans="2:22" ht="13.5">
      <c r="B101" s="15">
        <v>1</v>
      </c>
      <c r="C101" s="16" t="s">
        <v>15</v>
      </c>
      <c r="D101" s="17">
        <v>3</v>
      </c>
      <c r="E101" s="17">
        <f>D42+D67+D89</f>
        <v>5</v>
      </c>
      <c r="F101" s="17">
        <f aca="true" t="shared" si="0" ref="F101:N101">E42+E67+E89</f>
        <v>5</v>
      </c>
      <c r="G101" s="17">
        <f t="shared" si="0"/>
        <v>2</v>
      </c>
      <c r="H101" s="17">
        <f t="shared" si="0"/>
        <v>2</v>
      </c>
      <c r="I101" s="17">
        <f t="shared" si="0"/>
        <v>1</v>
      </c>
      <c r="J101" s="17">
        <f t="shared" si="0"/>
        <v>0</v>
      </c>
      <c r="K101" s="17">
        <f t="shared" si="0"/>
        <v>0</v>
      </c>
      <c r="L101" s="17">
        <f t="shared" si="0"/>
        <v>1</v>
      </c>
      <c r="M101" s="17">
        <f t="shared" si="0"/>
        <v>1</v>
      </c>
      <c r="N101" s="17">
        <f t="shared" si="0"/>
        <v>0</v>
      </c>
      <c r="O101" s="17"/>
      <c r="P101" s="24">
        <f>G101/F101</f>
        <v>0.4</v>
      </c>
      <c r="Q101" s="17">
        <v>0</v>
      </c>
      <c r="R101" s="17">
        <v>0</v>
      </c>
      <c r="S101" s="23">
        <v>1</v>
      </c>
      <c r="T101" s="102">
        <v>4</v>
      </c>
      <c r="U101" s="96">
        <v>1</v>
      </c>
      <c r="V101" s="29">
        <f>U101/T101</f>
        <v>0.25</v>
      </c>
    </row>
    <row r="102" spans="2:22" ht="13.5">
      <c r="B102" s="15">
        <v>2</v>
      </c>
      <c r="C102" s="16" t="s">
        <v>16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/>
      <c r="P102" s="24">
        <v>0</v>
      </c>
      <c r="Q102" s="17">
        <v>0</v>
      </c>
      <c r="R102" s="17">
        <v>0</v>
      </c>
      <c r="S102" s="23">
        <v>0</v>
      </c>
      <c r="T102" s="102">
        <v>0</v>
      </c>
      <c r="U102" s="96">
        <v>0</v>
      </c>
      <c r="V102" s="29">
        <v>0</v>
      </c>
    </row>
    <row r="103" spans="2:22" ht="13.5">
      <c r="B103" s="15">
        <v>3</v>
      </c>
      <c r="C103" s="16" t="s">
        <v>31</v>
      </c>
      <c r="D103" s="17">
        <v>4</v>
      </c>
      <c r="E103" s="17">
        <f>D12+D41+D65+D88</f>
        <v>7</v>
      </c>
      <c r="F103" s="17">
        <f aca="true" t="shared" si="1" ref="F103:N103">E12+E41+E65+E88</f>
        <v>6</v>
      </c>
      <c r="G103" s="17">
        <f t="shared" si="1"/>
        <v>1</v>
      </c>
      <c r="H103" s="17">
        <f t="shared" si="1"/>
        <v>1</v>
      </c>
      <c r="I103" s="17">
        <f t="shared" si="1"/>
        <v>0</v>
      </c>
      <c r="J103" s="17">
        <f t="shared" si="1"/>
        <v>1</v>
      </c>
      <c r="K103" s="17">
        <f t="shared" si="1"/>
        <v>2</v>
      </c>
      <c r="L103" s="17">
        <f t="shared" si="1"/>
        <v>1</v>
      </c>
      <c r="M103" s="17">
        <f t="shared" si="1"/>
        <v>0</v>
      </c>
      <c r="N103" s="17">
        <f t="shared" si="1"/>
        <v>0</v>
      </c>
      <c r="O103" s="17"/>
      <c r="P103" s="24">
        <f>G103/F103</f>
        <v>0.16666666666666666</v>
      </c>
      <c r="Q103" s="17">
        <v>0</v>
      </c>
      <c r="R103" s="17">
        <v>0</v>
      </c>
      <c r="S103" s="23">
        <v>1</v>
      </c>
      <c r="T103" s="102">
        <v>2</v>
      </c>
      <c r="U103" s="96">
        <v>1</v>
      </c>
      <c r="V103" s="29">
        <f>U103/T103</f>
        <v>0.5</v>
      </c>
    </row>
    <row r="104" spans="2:22" ht="13.5">
      <c r="B104" s="15">
        <v>4</v>
      </c>
      <c r="C104" s="16" t="s">
        <v>17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/>
      <c r="P104" s="24">
        <v>0</v>
      </c>
      <c r="Q104" s="17">
        <v>0</v>
      </c>
      <c r="R104" s="17">
        <v>0</v>
      </c>
      <c r="S104" s="23">
        <v>0</v>
      </c>
      <c r="T104" s="102">
        <v>0</v>
      </c>
      <c r="U104" s="96">
        <v>0</v>
      </c>
      <c r="V104" s="29">
        <v>0</v>
      </c>
    </row>
    <row r="105" spans="2:22" ht="13.5">
      <c r="B105" s="15">
        <v>5</v>
      </c>
      <c r="C105" s="16" t="s">
        <v>32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/>
      <c r="P105" s="24">
        <v>0</v>
      </c>
      <c r="Q105" s="17">
        <v>0</v>
      </c>
      <c r="R105" s="17">
        <v>0</v>
      </c>
      <c r="S105" s="23">
        <v>0</v>
      </c>
      <c r="T105" s="102">
        <v>0</v>
      </c>
      <c r="U105" s="96">
        <v>0</v>
      </c>
      <c r="V105" s="29">
        <v>0</v>
      </c>
    </row>
    <row r="106" spans="2:22" ht="13.5">
      <c r="B106" s="15">
        <v>6</v>
      </c>
      <c r="C106" s="16" t="s">
        <v>77</v>
      </c>
      <c r="D106" s="17">
        <v>4</v>
      </c>
      <c r="E106" s="17">
        <f>D15+D37+D60+D83</f>
        <v>10</v>
      </c>
      <c r="F106" s="17">
        <f aca="true" t="shared" si="2" ref="F106:N106">E15+E37+E60+E83</f>
        <v>6</v>
      </c>
      <c r="G106" s="17">
        <f t="shared" si="2"/>
        <v>3</v>
      </c>
      <c r="H106" s="17">
        <f t="shared" si="2"/>
        <v>1</v>
      </c>
      <c r="I106" s="17">
        <f t="shared" si="2"/>
        <v>5</v>
      </c>
      <c r="J106" s="17">
        <f t="shared" si="2"/>
        <v>4</v>
      </c>
      <c r="K106" s="17">
        <f t="shared" si="2"/>
        <v>1</v>
      </c>
      <c r="L106" s="17">
        <f t="shared" si="2"/>
        <v>3</v>
      </c>
      <c r="M106" s="17">
        <f t="shared" si="2"/>
        <v>0</v>
      </c>
      <c r="N106" s="17">
        <f t="shared" si="2"/>
        <v>0</v>
      </c>
      <c r="O106" s="17"/>
      <c r="P106" s="24">
        <f>G106/F106</f>
        <v>0.5</v>
      </c>
      <c r="Q106" s="17">
        <v>0</v>
      </c>
      <c r="R106" s="17">
        <v>0</v>
      </c>
      <c r="S106" s="23">
        <v>0</v>
      </c>
      <c r="T106" s="102">
        <v>2</v>
      </c>
      <c r="U106" s="96">
        <v>1</v>
      </c>
      <c r="V106" s="29">
        <f>U106/T106</f>
        <v>0.5</v>
      </c>
    </row>
    <row r="107" spans="2:22" ht="13.5">
      <c r="B107" s="15">
        <v>7</v>
      </c>
      <c r="C107" s="16" t="s">
        <v>19</v>
      </c>
      <c r="D107" s="17">
        <v>4</v>
      </c>
      <c r="E107" s="17">
        <f>D14+D39+D63+D86</f>
        <v>9</v>
      </c>
      <c r="F107" s="17">
        <f aca="true" t="shared" si="3" ref="F107:N107">E14+E39+E63+E86</f>
        <v>9</v>
      </c>
      <c r="G107" s="17">
        <f t="shared" si="3"/>
        <v>4</v>
      </c>
      <c r="H107" s="17">
        <f t="shared" si="3"/>
        <v>6</v>
      </c>
      <c r="I107" s="17">
        <f t="shared" si="3"/>
        <v>4</v>
      </c>
      <c r="J107" s="17">
        <f t="shared" si="3"/>
        <v>0</v>
      </c>
      <c r="K107" s="17">
        <f t="shared" si="3"/>
        <v>3</v>
      </c>
      <c r="L107" s="17">
        <f t="shared" si="3"/>
        <v>0</v>
      </c>
      <c r="M107" s="17">
        <f t="shared" si="3"/>
        <v>5</v>
      </c>
      <c r="N107" s="17">
        <f t="shared" si="3"/>
        <v>0</v>
      </c>
      <c r="O107" s="17"/>
      <c r="P107" s="24">
        <f>G107/F107</f>
        <v>0.4444444444444444</v>
      </c>
      <c r="Q107" s="17">
        <v>2</v>
      </c>
      <c r="R107" s="17">
        <v>0</v>
      </c>
      <c r="S107" s="23">
        <v>1</v>
      </c>
      <c r="T107" s="102">
        <v>7</v>
      </c>
      <c r="U107" s="96">
        <v>3</v>
      </c>
      <c r="V107" s="29">
        <f>U107/T107</f>
        <v>0.42857142857142855</v>
      </c>
    </row>
    <row r="108" spans="2:22" ht="13.5">
      <c r="B108" s="15">
        <v>8</v>
      </c>
      <c r="C108" s="16" t="s">
        <v>34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/>
      <c r="P108" s="24">
        <v>0</v>
      </c>
      <c r="Q108" s="17">
        <v>0</v>
      </c>
      <c r="R108" s="17">
        <v>0</v>
      </c>
      <c r="S108" s="23">
        <v>0</v>
      </c>
      <c r="T108" s="102">
        <v>0</v>
      </c>
      <c r="U108" s="96">
        <v>0</v>
      </c>
      <c r="V108" s="29">
        <v>0</v>
      </c>
    </row>
    <row r="109" spans="2:22" ht="13.5">
      <c r="B109" s="15">
        <v>9</v>
      </c>
      <c r="C109" s="16" t="s">
        <v>29</v>
      </c>
      <c r="D109" s="17">
        <v>3</v>
      </c>
      <c r="E109" s="17">
        <f>D36+D61+D84</f>
        <v>8</v>
      </c>
      <c r="F109" s="17">
        <f aca="true" t="shared" si="4" ref="F109:N109">E36+E61+E84</f>
        <v>7</v>
      </c>
      <c r="G109" s="17">
        <f t="shared" si="4"/>
        <v>2</v>
      </c>
      <c r="H109" s="17">
        <f t="shared" si="4"/>
        <v>2</v>
      </c>
      <c r="I109" s="17">
        <f t="shared" si="4"/>
        <v>2</v>
      </c>
      <c r="J109" s="17">
        <f t="shared" si="4"/>
        <v>1</v>
      </c>
      <c r="K109" s="17">
        <f t="shared" si="4"/>
        <v>2</v>
      </c>
      <c r="L109" s="17">
        <f t="shared" si="4"/>
        <v>1</v>
      </c>
      <c r="M109" s="17">
        <f t="shared" si="4"/>
        <v>4</v>
      </c>
      <c r="N109" s="17">
        <f t="shared" si="4"/>
        <v>0</v>
      </c>
      <c r="O109" s="17"/>
      <c r="P109" s="24">
        <f>G109/F109</f>
        <v>0.2857142857142857</v>
      </c>
      <c r="Q109" s="17">
        <v>0</v>
      </c>
      <c r="R109" s="17">
        <v>0</v>
      </c>
      <c r="S109" s="23">
        <v>2</v>
      </c>
      <c r="T109" s="102">
        <v>2</v>
      </c>
      <c r="U109" s="96">
        <v>1</v>
      </c>
      <c r="V109" s="29">
        <f>U109/T109</f>
        <v>0.5</v>
      </c>
    </row>
    <row r="110" spans="2:22" ht="13.5">
      <c r="B110" s="15">
        <v>10</v>
      </c>
      <c r="C110" s="75" t="s">
        <v>20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/>
      <c r="P110" s="24">
        <v>0</v>
      </c>
      <c r="Q110" s="17">
        <v>0</v>
      </c>
      <c r="R110" s="17">
        <v>0</v>
      </c>
      <c r="S110" s="23">
        <v>0</v>
      </c>
      <c r="T110" s="102">
        <v>0</v>
      </c>
      <c r="U110" s="96">
        <v>0</v>
      </c>
      <c r="V110" s="29">
        <v>0</v>
      </c>
    </row>
    <row r="111" spans="2:22" ht="13.5">
      <c r="B111" s="15">
        <v>12</v>
      </c>
      <c r="C111" s="16" t="s">
        <v>22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/>
      <c r="P111" s="24">
        <v>0</v>
      </c>
      <c r="Q111" s="17">
        <v>0</v>
      </c>
      <c r="R111" s="17">
        <v>0</v>
      </c>
      <c r="S111" s="23">
        <v>0</v>
      </c>
      <c r="T111" s="102">
        <v>0</v>
      </c>
      <c r="U111" s="96">
        <v>0</v>
      </c>
      <c r="V111" s="29">
        <v>0</v>
      </c>
    </row>
    <row r="112" spans="2:22" ht="13.5">
      <c r="B112" s="15">
        <v>13</v>
      </c>
      <c r="C112" s="16" t="s">
        <v>23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/>
      <c r="P112" s="24">
        <v>0</v>
      </c>
      <c r="Q112" s="17">
        <v>0</v>
      </c>
      <c r="R112" s="17">
        <v>0</v>
      </c>
      <c r="S112" s="23">
        <v>0</v>
      </c>
      <c r="T112" s="102">
        <v>0</v>
      </c>
      <c r="U112" s="96">
        <v>0</v>
      </c>
      <c r="V112" s="29">
        <v>0</v>
      </c>
    </row>
    <row r="113" spans="2:22" ht="13.5">
      <c r="B113" s="15">
        <v>14</v>
      </c>
      <c r="C113" s="16" t="s">
        <v>24</v>
      </c>
      <c r="D113" s="17">
        <v>4</v>
      </c>
      <c r="E113" s="17">
        <f>D13+D38+D62+D85</f>
        <v>9</v>
      </c>
      <c r="F113" s="17">
        <f>E13+E38+E62+E85</f>
        <v>6</v>
      </c>
      <c r="G113" s="17">
        <f aca="true" t="shared" si="5" ref="G113:N113">F13+F38+F62+F85</f>
        <v>4</v>
      </c>
      <c r="H113" s="17">
        <f t="shared" si="5"/>
        <v>3</v>
      </c>
      <c r="I113" s="17">
        <f t="shared" si="5"/>
        <v>6</v>
      </c>
      <c r="J113" s="17">
        <f t="shared" si="5"/>
        <v>3</v>
      </c>
      <c r="K113" s="17">
        <f t="shared" si="5"/>
        <v>1</v>
      </c>
      <c r="L113" s="17">
        <f t="shared" si="5"/>
        <v>1</v>
      </c>
      <c r="M113" s="17">
        <f t="shared" si="5"/>
        <v>1</v>
      </c>
      <c r="N113" s="17">
        <f t="shared" si="5"/>
        <v>0</v>
      </c>
      <c r="O113" s="17"/>
      <c r="P113" s="24">
        <f>G113/F113</f>
        <v>0.6666666666666666</v>
      </c>
      <c r="Q113" s="17">
        <v>1</v>
      </c>
      <c r="R113" s="17">
        <v>0</v>
      </c>
      <c r="S113" s="23">
        <v>1</v>
      </c>
      <c r="T113" s="102">
        <v>2</v>
      </c>
      <c r="U113" s="96">
        <v>1</v>
      </c>
      <c r="V113" s="29">
        <f>U113/T113</f>
        <v>0.5</v>
      </c>
    </row>
    <row r="114" spans="2:22" ht="13.5">
      <c r="B114" s="15">
        <v>15</v>
      </c>
      <c r="C114" s="16" t="s">
        <v>25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/>
      <c r="P114" s="24">
        <v>0</v>
      </c>
      <c r="Q114" s="17">
        <v>0</v>
      </c>
      <c r="R114" s="17">
        <v>0</v>
      </c>
      <c r="S114" s="23">
        <v>0</v>
      </c>
      <c r="T114" s="102">
        <v>0</v>
      </c>
      <c r="U114" s="96">
        <v>0</v>
      </c>
      <c r="V114" s="29">
        <v>0</v>
      </c>
    </row>
    <row r="115" spans="2:22" ht="13.5">
      <c r="B115" s="15">
        <v>16</v>
      </c>
      <c r="C115" s="16" t="s">
        <v>26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/>
      <c r="P115" s="24">
        <v>0</v>
      </c>
      <c r="Q115" s="17">
        <v>0</v>
      </c>
      <c r="R115" s="17">
        <v>0</v>
      </c>
      <c r="S115" s="23">
        <v>0</v>
      </c>
      <c r="T115" s="102">
        <v>0</v>
      </c>
      <c r="U115" s="96">
        <v>0</v>
      </c>
      <c r="V115" s="29">
        <v>0</v>
      </c>
    </row>
    <row r="116" spans="2:22" ht="13.5">
      <c r="B116" s="15">
        <v>17</v>
      </c>
      <c r="C116" s="16" t="s">
        <v>27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/>
      <c r="P116" s="24">
        <v>0</v>
      </c>
      <c r="Q116" s="17">
        <v>0</v>
      </c>
      <c r="R116" s="17">
        <v>0</v>
      </c>
      <c r="S116" s="23">
        <v>0</v>
      </c>
      <c r="T116" s="102">
        <v>0</v>
      </c>
      <c r="U116" s="96">
        <v>0</v>
      </c>
      <c r="V116" s="29">
        <v>0</v>
      </c>
    </row>
    <row r="117" spans="2:22" ht="13.5">
      <c r="B117" s="15">
        <v>18</v>
      </c>
      <c r="C117" s="16" t="s">
        <v>225</v>
      </c>
      <c r="D117" s="17">
        <v>4</v>
      </c>
      <c r="E117" s="17">
        <f>D16+D45+D69+D92</f>
        <v>7</v>
      </c>
      <c r="F117" s="17">
        <f aca="true" t="shared" si="6" ref="F117:N117">E16+E45+E69+E92</f>
        <v>4</v>
      </c>
      <c r="G117" s="17">
        <f t="shared" si="6"/>
        <v>0</v>
      </c>
      <c r="H117" s="17">
        <f t="shared" si="6"/>
        <v>0</v>
      </c>
      <c r="I117" s="17">
        <f t="shared" si="6"/>
        <v>3</v>
      </c>
      <c r="J117" s="17">
        <f t="shared" si="6"/>
        <v>3</v>
      </c>
      <c r="K117" s="17">
        <f t="shared" si="6"/>
        <v>0</v>
      </c>
      <c r="L117" s="17">
        <f t="shared" si="6"/>
        <v>0</v>
      </c>
      <c r="M117" s="17">
        <f t="shared" si="6"/>
        <v>0</v>
      </c>
      <c r="N117" s="17">
        <f t="shared" si="6"/>
        <v>0</v>
      </c>
      <c r="O117" s="17"/>
      <c r="P117" s="24">
        <f>G117/F117</f>
        <v>0</v>
      </c>
      <c r="Q117" s="17">
        <v>0</v>
      </c>
      <c r="R117" s="17">
        <v>0</v>
      </c>
      <c r="S117" s="23">
        <v>0</v>
      </c>
      <c r="T117" s="102">
        <v>0</v>
      </c>
      <c r="U117" s="96">
        <v>0</v>
      </c>
      <c r="V117" s="29">
        <v>0</v>
      </c>
    </row>
    <row r="118" spans="2:22" ht="13.5">
      <c r="B118" s="15">
        <v>19</v>
      </c>
      <c r="C118" s="16" t="s">
        <v>28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/>
      <c r="P118" s="24">
        <v>0</v>
      </c>
      <c r="Q118" s="17">
        <v>0</v>
      </c>
      <c r="R118" s="17">
        <v>0</v>
      </c>
      <c r="S118" s="23">
        <v>0</v>
      </c>
      <c r="T118" s="102">
        <v>0</v>
      </c>
      <c r="U118" s="96">
        <v>0</v>
      </c>
      <c r="V118" s="29">
        <v>0</v>
      </c>
    </row>
    <row r="119" spans="2:22" ht="13.5">
      <c r="B119" s="135">
        <v>20</v>
      </c>
      <c r="C119" s="162" t="s">
        <v>30</v>
      </c>
      <c r="D119" s="17">
        <v>4</v>
      </c>
      <c r="E119" s="17">
        <f>D11+D40+D64+D87</f>
        <v>10</v>
      </c>
      <c r="F119" s="17">
        <f aca="true" t="shared" si="7" ref="F119:N119">E11+E40+E64+E87</f>
        <v>10</v>
      </c>
      <c r="G119" s="17">
        <f t="shared" si="7"/>
        <v>4</v>
      </c>
      <c r="H119" s="17">
        <f t="shared" si="7"/>
        <v>5</v>
      </c>
      <c r="I119" s="17">
        <f t="shared" si="7"/>
        <v>2</v>
      </c>
      <c r="J119" s="17">
        <f t="shared" si="7"/>
        <v>0</v>
      </c>
      <c r="K119" s="17">
        <f t="shared" si="7"/>
        <v>2</v>
      </c>
      <c r="L119" s="17">
        <f t="shared" si="7"/>
        <v>0</v>
      </c>
      <c r="M119" s="17">
        <f t="shared" si="7"/>
        <v>0</v>
      </c>
      <c r="N119" s="17">
        <f t="shared" si="7"/>
        <v>0</v>
      </c>
      <c r="O119" s="163"/>
      <c r="P119" s="24">
        <f>G119/F119</f>
        <v>0.4</v>
      </c>
      <c r="Q119" s="17">
        <v>1</v>
      </c>
      <c r="R119" s="17">
        <v>0</v>
      </c>
      <c r="S119" s="23">
        <v>0</v>
      </c>
      <c r="T119" s="102">
        <v>6</v>
      </c>
      <c r="U119" s="96">
        <v>3</v>
      </c>
      <c r="V119" s="29">
        <f>U119/T119</f>
        <v>0.5</v>
      </c>
    </row>
    <row r="120" spans="2:22" ht="13.5">
      <c r="B120" s="135"/>
      <c r="C120" s="162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63"/>
      <c r="P120" s="24"/>
      <c r="Q120" s="17"/>
      <c r="R120" s="17"/>
      <c r="S120" s="23"/>
      <c r="T120" s="102"/>
      <c r="U120" s="96"/>
      <c r="V120" s="29"/>
    </row>
    <row r="121" spans="2:22" ht="13.5">
      <c r="B121" s="135"/>
      <c r="C121" s="46" t="s">
        <v>158</v>
      </c>
      <c r="D121" s="17">
        <v>3</v>
      </c>
      <c r="E121" s="17">
        <f>D17+D66+D91</f>
        <v>3</v>
      </c>
      <c r="F121" s="17">
        <f aca="true" t="shared" si="8" ref="F121:N121">E17+E66+E91</f>
        <v>2</v>
      </c>
      <c r="G121" s="17">
        <f t="shared" si="8"/>
        <v>0</v>
      </c>
      <c r="H121" s="17">
        <f t="shared" si="8"/>
        <v>1</v>
      </c>
      <c r="I121" s="17">
        <f t="shared" si="8"/>
        <v>2</v>
      </c>
      <c r="J121" s="17">
        <f t="shared" si="8"/>
        <v>1</v>
      </c>
      <c r="K121" s="17">
        <f t="shared" si="8"/>
        <v>0</v>
      </c>
      <c r="L121" s="17">
        <f t="shared" si="8"/>
        <v>1</v>
      </c>
      <c r="M121" s="17">
        <f t="shared" si="8"/>
        <v>0</v>
      </c>
      <c r="N121" s="17">
        <f t="shared" si="8"/>
        <v>0</v>
      </c>
      <c r="O121" s="163"/>
      <c r="P121" s="24">
        <f>G121/F121</f>
        <v>0</v>
      </c>
      <c r="Q121" s="17">
        <v>0</v>
      </c>
      <c r="R121" s="17">
        <v>0</v>
      </c>
      <c r="S121" s="23">
        <v>0</v>
      </c>
      <c r="T121" s="102">
        <v>1</v>
      </c>
      <c r="U121" s="96">
        <v>0</v>
      </c>
      <c r="V121" s="29">
        <f>U121/T121</f>
        <v>0</v>
      </c>
    </row>
    <row r="122" spans="2:22" ht="13.5">
      <c r="B122" s="135"/>
      <c r="C122" s="46" t="s">
        <v>159</v>
      </c>
      <c r="D122" s="17">
        <v>2</v>
      </c>
      <c r="E122" s="17">
        <f>D19+D44</f>
        <v>2</v>
      </c>
      <c r="F122" s="17">
        <f aca="true" t="shared" si="9" ref="F122:N122">E19+E44</f>
        <v>2</v>
      </c>
      <c r="G122" s="17">
        <f t="shared" si="9"/>
        <v>1</v>
      </c>
      <c r="H122" s="17">
        <f t="shared" si="9"/>
        <v>2</v>
      </c>
      <c r="I122" s="17">
        <f t="shared" si="9"/>
        <v>1</v>
      </c>
      <c r="J122" s="17">
        <f t="shared" si="9"/>
        <v>0</v>
      </c>
      <c r="K122" s="17">
        <f t="shared" si="9"/>
        <v>0</v>
      </c>
      <c r="L122" s="17">
        <f t="shared" si="9"/>
        <v>1</v>
      </c>
      <c r="M122" s="17">
        <f t="shared" si="9"/>
        <v>0</v>
      </c>
      <c r="N122" s="17">
        <f t="shared" si="9"/>
        <v>0</v>
      </c>
      <c r="O122" s="163"/>
      <c r="P122" s="24">
        <f>G122/F122</f>
        <v>0.5</v>
      </c>
      <c r="Q122" s="17">
        <v>0</v>
      </c>
      <c r="R122" s="17">
        <v>0</v>
      </c>
      <c r="S122" s="23">
        <v>0</v>
      </c>
      <c r="T122" s="102">
        <v>1</v>
      </c>
      <c r="U122" s="96">
        <v>1</v>
      </c>
      <c r="V122" s="29">
        <f>U122/T122</f>
        <v>1</v>
      </c>
    </row>
    <row r="123" spans="2:22" ht="13.5">
      <c r="B123" s="135"/>
      <c r="C123" s="46" t="s">
        <v>160</v>
      </c>
      <c r="D123" s="17">
        <v>2</v>
      </c>
      <c r="E123" s="17">
        <f>D18+D68</f>
        <v>3</v>
      </c>
      <c r="F123" s="17">
        <f aca="true" t="shared" si="10" ref="F123:N123">E18+E68</f>
        <v>3</v>
      </c>
      <c r="G123" s="17">
        <f t="shared" si="10"/>
        <v>0</v>
      </c>
      <c r="H123" s="17">
        <f t="shared" si="10"/>
        <v>0</v>
      </c>
      <c r="I123" s="17">
        <f t="shared" si="10"/>
        <v>1</v>
      </c>
      <c r="J123" s="17">
        <f t="shared" si="10"/>
        <v>0</v>
      </c>
      <c r="K123" s="17">
        <f t="shared" si="10"/>
        <v>1</v>
      </c>
      <c r="L123" s="17">
        <f t="shared" si="10"/>
        <v>0</v>
      </c>
      <c r="M123" s="17">
        <f t="shared" si="10"/>
        <v>0</v>
      </c>
      <c r="N123" s="17">
        <f t="shared" si="10"/>
        <v>0</v>
      </c>
      <c r="O123" s="163"/>
      <c r="P123" s="24">
        <f>G123/F123</f>
        <v>0</v>
      </c>
      <c r="Q123" s="17">
        <v>0</v>
      </c>
      <c r="R123" s="17">
        <v>0</v>
      </c>
      <c r="S123" s="23">
        <v>0</v>
      </c>
      <c r="T123" s="102">
        <v>1</v>
      </c>
      <c r="U123" s="96">
        <v>0</v>
      </c>
      <c r="V123" s="29">
        <f>U123/T123</f>
        <v>0</v>
      </c>
    </row>
    <row r="124" spans="2:22" ht="14.25" thickBot="1">
      <c r="B124" s="59"/>
      <c r="C124" s="57" t="s">
        <v>356</v>
      </c>
      <c r="D124" s="20">
        <v>3</v>
      </c>
      <c r="E124" s="20">
        <f>D20+D43+D90</f>
        <v>4</v>
      </c>
      <c r="F124" s="20">
        <f aca="true" t="shared" si="11" ref="F124:N124">E20+E43+E90</f>
        <v>4</v>
      </c>
      <c r="G124" s="20">
        <f t="shared" si="11"/>
        <v>1</v>
      </c>
      <c r="H124" s="20">
        <f t="shared" si="11"/>
        <v>1</v>
      </c>
      <c r="I124" s="20">
        <f t="shared" si="11"/>
        <v>1</v>
      </c>
      <c r="J124" s="20">
        <f t="shared" si="11"/>
        <v>0</v>
      </c>
      <c r="K124" s="20">
        <f t="shared" si="11"/>
        <v>1</v>
      </c>
      <c r="L124" s="20">
        <f t="shared" si="11"/>
        <v>2</v>
      </c>
      <c r="M124" s="20">
        <f t="shared" si="11"/>
        <v>0</v>
      </c>
      <c r="N124" s="20">
        <f t="shared" si="11"/>
        <v>0</v>
      </c>
      <c r="O124" s="20"/>
      <c r="P124" s="26">
        <f>G124/F124</f>
        <v>0.25</v>
      </c>
      <c r="Q124" s="20">
        <v>0</v>
      </c>
      <c r="R124" s="20">
        <v>0</v>
      </c>
      <c r="S124" s="25">
        <v>0</v>
      </c>
      <c r="T124" s="114">
        <v>2</v>
      </c>
      <c r="U124" s="108">
        <v>1</v>
      </c>
      <c r="V124" s="61">
        <f>U124/T124</f>
        <v>0.5</v>
      </c>
    </row>
    <row r="126" ht="14.25" thickBot="1">
      <c r="B126" t="s">
        <v>51</v>
      </c>
    </row>
    <row r="127" spans="2:19" ht="13.5">
      <c r="B127" s="56" t="s">
        <v>14</v>
      </c>
      <c r="C127" s="13" t="s">
        <v>35</v>
      </c>
      <c r="D127" s="13" t="s">
        <v>55</v>
      </c>
      <c r="E127" s="13" t="s">
        <v>48</v>
      </c>
      <c r="F127" s="13" t="s">
        <v>49</v>
      </c>
      <c r="G127" s="13" t="s">
        <v>5</v>
      </c>
      <c r="H127" s="13" t="s">
        <v>7</v>
      </c>
      <c r="I127" s="13" t="s">
        <v>9</v>
      </c>
      <c r="J127" s="13" t="s">
        <v>13</v>
      </c>
      <c r="K127" s="13" t="s">
        <v>46</v>
      </c>
      <c r="L127" s="13" t="s">
        <v>47</v>
      </c>
      <c r="M127" s="13" t="s">
        <v>52</v>
      </c>
      <c r="N127" s="13"/>
      <c r="O127" s="34"/>
      <c r="P127" s="13" t="s">
        <v>50</v>
      </c>
      <c r="Q127" s="13" t="s">
        <v>53</v>
      </c>
      <c r="R127" s="13" t="s">
        <v>54</v>
      </c>
      <c r="S127" s="14" t="s">
        <v>56</v>
      </c>
    </row>
    <row r="128" spans="2:19" ht="13.5">
      <c r="B128" s="167">
        <v>1</v>
      </c>
      <c r="C128" s="75" t="s">
        <v>161</v>
      </c>
      <c r="D128" s="168">
        <v>1</v>
      </c>
      <c r="E128" s="168">
        <f>D95</f>
        <v>2</v>
      </c>
      <c r="F128" s="168">
        <f aca="true" t="shared" si="12" ref="F128:M128">E95</f>
        <v>46</v>
      </c>
      <c r="G128" s="168">
        <f t="shared" si="12"/>
        <v>12</v>
      </c>
      <c r="H128" s="168">
        <f t="shared" si="12"/>
        <v>3</v>
      </c>
      <c r="I128" s="168">
        <f t="shared" si="12"/>
        <v>3</v>
      </c>
      <c r="J128" s="168">
        <f t="shared" si="12"/>
        <v>1</v>
      </c>
      <c r="K128" s="168">
        <f t="shared" si="12"/>
        <v>5</v>
      </c>
      <c r="L128" s="168">
        <f t="shared" si="12"/>
        <v>1</v>
      </c>
      <c r="M128" s="168">
        <f t="shared" si="12"/>
        <v>2</v>
      </c>
      <c r="N128" s="168"/>
      <c r="O128" s="169"/>
      <c r="P128" s="37">
        <f>L128/E128*7</f>
        <v>3.5</v>
      </c>
      <c r="Q128" s="168">
        <v>0</v>
      </c>
      <c r="R128" s="168">
        <v>1</v>
      </c>
      <c r="S128" s="170">
        <v>0</v>
      </c>
    </row>
    <row r="129" spans="2:19" ht="13.5">
      <c r="B129" s="68">
        <v>6</v>
      </c>
      <c r="C129" s="75" t="s">
        <v>77</v>
      </c>
      <c r="D129" s="50">
        <v>3</v>
      </c>
      <c r="E129" s="50">
        <f>D23+D48+D96</f>
        <v>9</v>
      </c>
      <c r="F129" s="50">
        <f aca="true" t="shared" si="13" ref="F129:M129">E23+E48+E96</f>
        <v>161</v>
      </c>
      <c r="G129" s="50">
        <f t="shared" si="13"/>
        <v>42</v>
      </c>
      <c r="H129" s="50">
        <f t="shared" si="13"/>
        <v>7</v>
      </c>
      <c r="I129" s="50">
        <f t="shared" si="13"/>
        <v>7</v>
      </c>
      <c r="J129" s="50">
        <f t="shared" si="13"/>
        <v>9</v>
      </c>
      <c r="K129" s="50">
        <f t="shared" si="13"/>
        <v>7</v>
      </c>
      <c r="L129" s="50">
        <f t="shared" si="13"/>
        <v>3</v>
      </c>
      <c r="M129" s="50">
        <f t="shared" si="13"/>
        <v>1</v>
      </c>
      <c r="N129" s="50"/>
      <c r="O129" s="69"/>
      <c r="P129" s="37">
        <f>L129/E129*7</f>
        <v>2.333333333333333</v>
      </c>
      <c r="Q129" s="50">
        <v>2</v>
      </c>
      <c r="R129" s="50">
        <v>0</v>
      </c>
      <c r="S129" s="51">
        <v>0</v>
      </c>
    </row>
    <row r="130" spans="2:19" ht="14.25" thickBot="1">
      <c r="B130" s="79">
        <v>14</v>
      </c>
      <c r="C130" s="57" t="s">
        <v>279</v>
      </c>
      <c r="D130" s="80">
        <v>1</v>
      </c>
      <c r="E130" s="80">
        <f>D72</f>
        <v>3</v>
      </c>
      <c r="F130" s="80">
        <f aca="true" t="shared" si="14" ref="F130:M130">E72</f>
        <v>54</v>
      </c>
      <c r="G130" s="80">
        <f t="shared" si="14"/>
        <v>14</v>
      </c>
      <c r="H130" s="80">
        <f t="shared" si="14"/>
        <v>3</v>
      </c>
      <c r="I130" s="80">
        <f t="shared" si="14"/>
        <v>1</v>
      </c>
      <c r="J130" s="80">
        <f t="shared" si="14"/>
        <v>1</v>
      </c>
      <c r="K130" s="80">
        <f t="shared" si="14"/>
        <v>3</v>
      </c>
      <c r="L130" s="80">
        <f t="shared" si="14"/>
        <v>3</v>
      </c>
      <c r="M130" s="80">
        <f t="shared" si="14"/>
        <v>0</v>
      </c>
      <c r="N130" s="80"/>
      <c r="O130" s="40"/>
      <c r="P130" s="41">
        <f>L130/E130*5</f>
        <v>5</v>
      </c>
      <c r="Q130" s="39">
        <v>1</v>
      </c>
      <c r="R130" s="39">
        <v>0</v>
      </c>
      <c r="S130" s="42">
        <v>0</v>
      </c>
    </row>
  </sheetData>
  <sheetProtection/>
  <mergeCells count="12">
    <mergeCell ref="A74:O74"/>
    <mergeCell ref="O51:O73"/>
    <mergeCell ref="A51:A73"/>
    <mergeCell ref="A98:O98"/>
    <mergeCell ref="T99:V99"/>
    <mergeCell ref="A1:O1"/>
    <mergeCell ref="A25:O25"/>
    <mergeCell ref="O2:O24"/>
    <mergeCell ref="A2:A24"/>
    <mergeCell ref="A50:O50"/>
    <mergeCell ref="O26:O49"/>
    <mergeCell ref="A26:A49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64">
      <selection activeCell="Q29" sqref="Q29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7" max="21" width="5.625" style="0" customWidth="1"/>
  </cols>
  <sheetData>
    <row r="1" spans="1:15" ht="9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4.25" thickBot="1">
      <c r="A2" s="244"/>
      <c r="B2" t="s">
        <v>438</v>
      </c>
      <c r="O2" s="244"/>
    </row>
    <row r="3" spans="1:15" ht="24.75" customHeight="1">
      <c r="A3" s="244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 t="s">
        <v>0</v>
      </c>
      <c r="L3" s="2"/>
      <c r="M3" s="2"/>
      <c r="N3" s="2"/>
      <c r="O3" s="244"/>
    </row>
    <row r="4" spans="1:15" ht="24.75" customHeight="1">
      <c r="A4" s="244"/>
      <c r="C4" s="54" t="s">
        <v>439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9">
        <v>0</v>
      </c>
      <c r="L4" s="2"/>
      <c r="M4" s="2"/>
      <c r="N4" s="2"/>
      <c r="O4" s="244"/>
    </row>
    <row r="5" spans="1:15" ht="24.75" customHeight="1" thickBot="1">
      <c r="A5" s="244"/>
      <c r="C5" s="55" t="s">
        <v>60</v>
      </c>
      <c r="D5" s="10">
        <v>0</v>
      </c>
      <c r="E5" s="10">
        <v>1</v>
      </c>
      <c r="F5" s="10">
        <v>0</v>
      </c>
      <c r="G5" s="10">
        <v>1</v>
      </c>
      <c r="H5" s="10">
        <v>0</v>
      </c>
      <c r="I5" s="10">
        <v>2</v>
      </c>
      <c r="J5" s="10" t="s">
        <v>143</v>
      </c>
      <c r="K5" s="11">
        <v>4</v>
      </c>
      <c r="L5" s="2"/>
      <c r="M5" s="2"/>
      <c r="N5" s="2"/>
      <c r="O5" s="244"/>
    </row>
    <row r="6" spans="1:15" ht="13.5">
      <c r="A6" s="244"/>
      <c r="O6" s="244"/>
    </row>
    <row r="7" spans="1:15" ht="13.5">
      <c r="A7" s="244"/>
      <c r="C7" t="s">
        <v>3</v>
      </c>
      <c r="D7" t="s">
        <v>240</v>
      </c>
      <c r="O7" s="244"/>
    </row>
    <row r="8" spans="1:15" ht="13.5">
      <c r="A8" s="244"/>
      <c r="C8" t="s">
        <v>1</v>
      </c>
      <c r="D8" t="s">
        <v>61</v>
      </c>
      <c r="O8" s="244"/>
    </row>
    <row r="9" spans="1:15" ht="13.5">
      <c r="A9" s="24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44"/>
    </row>
    <row r="10" spans="1:15" ht="13.5">
      <c r="A10" s="244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63</v>
      </c>
      <c r="N10" s="1"/>
      <c r="O10" s="244"/>
    </row>
    <row r="11" spans="1:15" ht="13.5">
      <c r="A11" s="244"/>
      <c r="B11" s="3" t="s">
        <v>447</v>
      </c>
      <c r="C11" s="132" t="s">
        <v>410</v>
      </c>
      <c r="D11" s="133">
        <v>3</v>
      </c>
      <c r="E11" s="133">
        <v>2</v>
      </c>
      <c r="F11" s="133">
        <v>1</v>
      </c>
      <c r="G11" s="133">
        <v>0</v>
      </c>
      <c r="H11" s="133">
        <v>0</v>
      </c>
      <c r="I11" s="133">
        <v>1</v>
      </c>
      <c r="J11" s="133">
        <v>0</v>
      </c>
      <c r="K11" s="133">
        <v>1</v>
      </c>
      <c r="L11" s="133">
        <v>0</v>
      </c>
      <c r="M11" s="133">
        <v>0</v>
      </c>
      <c r="O11" s="244"/>
    </row>
    <row r="12" spans="1:15" ht="13.5">
      <c r="A12" s="244"/>
      <c r="B12" s="3" t="s">
        <v>431</v>
      </c>
      <c r="C12" s="132" t="s">
        <v>207</v>
      </c>
      <c r="D12" s="133">
        <v>3</v>
      </c>
      <c r="E12" s="133">
        <v>2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1</v>
      </c>
      <c r="O12" s="244"/>
    </row>
    <row r="13" spans="1:15" ht="13.5">
      <c r="A13" s="244"/>
      <c r="B13" s="3" t="s">
        <v>424</v>
      </c>
      <c r="C13" s="132" t="s">
        <v>346</v>
      </c>
      <c r="D13" s="133">
        <v>3</v>
      </c>
      <c r="E13" s="133">
        <v>3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1</v>
      </c>
      <c r="M13" s="133">
        <v>0</v>
      </c>
      <c r="O13" s="244"/>
    </row>
    <row r="14" spans="1:15" ht="13.5">
      <c r="A14" s="244"/>
      <c r="B14" s="3" t="s">
        <v>425</v>
      </c>
      <c r="C14" s="132" t="s">
        <v>86</v>
      </c>
      <c r="D14" s="133">
        <v>3</v>
      </c>
      <c r="E14" s="133">
        <v>3</v>
      </c>
      <c r="F14" s="133">
        <v>2</v>
      </c>
      <c r="G14" s="133">
        <v>1</v>
      </c>
      <c r="H14" s="133">
        <v>2</v>
      </c>
      <c r="I14" s="133">
        <v>0</v>
      </c>
      <c r="J14" s="133">
        <v>0</v>
      </c>
      <c r="K14" s="133">
        <v>1</v>
      </c>
      <c r="L14" s="133">
        <v>0</v>
      </c>
      <c r="M14" s="133">
        <v>0</v>
      </c>
      <c r="O14" s="244"/>
    </row>
    <row r="15" spans="1:15" ht="13.5">
      <c r="A15" s="244"/>
      <c r="B15" s="3" t="s">
        <v>441</v>
      </c>
      <c r="C15" s="132" t="s">
        <v>116</v>
      </c>
      <c r="D15" s="133">
        <v>3</v>
      </c>
      <c r="E15" s="133">
        <v>2</v>
      </c>
      <c r="F15" s="133">
        <v>0</v>
      </c>
      <c r="G15" s="133">
        <v>0</v>
      </c>
      <c r="H15" s="133">
        <v>1</v>
      </c>
      <c r="I15" s="133">
        <v>1</v>
      </c>
      <c r="J15" s="133">
        <v>0</v>
      </c>
      <c r="K15" s="133">
        <v>1</v>
      </c>
      <c r="L15" s="133">
        <v>0</v>
      </c>
      <c r="M15" s="133">
        <v>0</v>
      </c>
      <c r="O15" s="244"/>
    </row>
    <row r="16" spans="1:15" ht="13.5">
      <c r="A16" s="244"/>
      <c r="B16" s="3" t="s">
        <v>442</v>
      </c>
      <c r="C16" s="132" t="s">
        <v>411</v>
      </c>
      <c r="D16" s="133">
        <v>3</v>
      </c>
      <c r="E16" s="133">
        <v>3</v>
      </c>
      <c r="F16" s="133">
        <v>1</v>
      </c>
      <c r="G16" s="133">
        <v>0</v>
      </c>
      <c r="H16" s="133">
        <v>1</v>
      </c>
      <c r="I16" s="133">
        <v>0</v>
      </c>
      <c r="J16" s="133">
        <v>1</v>
      </c>
      <c r="K16" s="133">
        <v>1</v>
      </c>
      <c r="L16" s="133">
        <v>0</v>
      </c>
      <c r="M16" s="133">
        <v>0</v>
      </c>
      <c r="O16" s="244"/>
    </row>
    <row r="17" spans="1:15" ht="13.5">
      <c r="A17" s="244"/>
      <c r="B17" s="3" t="s">
        <v>443</v>
      </c>
      <c r="C17" s="132" t="s">
        <v>412</v>
      </c>
      <c r="D17" s="133">
        <v>3</v>
      </c>
      <c r="E17" s="133">
        <v>3</v>
      </c>
      <c r="F17" s="133">
        <v>1</v>
      </c>
      <c r="G17" s="133">
        <v>2</v>
      </c>
      <c r="H17" s="133">
        <v>0</v>
      </c>
      <c r="I17" s="133">
        <v>0</v>
      </c>
      <c r="J17" s="133">
        <v>0</v>
      </c>
      <c r="K17" s="133">
        <v>0</v>
      </c>
      <c r="L17" s="133">
        <v>1</v>
      </c>
      <c r="M17" s="133">
        <v>0</v>
      </c>
      <c r="O17" s="244"/>
    </row>
    <row r="18" spans="1:15" ht="13.5">
      <c r="A18" s="244"/>
      <c r="B18" s="3" t="s">
        <v>444</v>
      </c>
      <c r="C18" s="132" t="s">
        <v>413</v>
      </c>
      <c r="D18" s="133">
        <v>3</v>
      </c>
      <c r="E18" s="133">
        <v>3</v>
      </c>
      <c r="F18" s="133">
        <v>1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O18" s="244"/>
    </row>
    <row r="19" spans="1:15" ht="13.5">
      <c r="A19" s="244"/>
      <c r="B19" s="3" t="s">
        <v>423</v>
      </c>
      <c r="C19" s="132" t="s">
        <v>414</v>
      </c>
      <c r="D19" s="133">
        <v>2</v>
      </c>
      <c r="E19" s="133">
        <v>1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1</v>
      </c>
      <c r="O19" s="244"/>
    </row>
    <row r="20" spans="1:15" ht="13.5">
      <c r="A20" s="244"/>
      <c r="B20" s="45"/>
      <c r="C20" s="4"/>
      <c r="O20" s="244"/>
    </row>
    <row r="21" spans="1:15" ht="13.5">
      <c r="A21" s="244"/>
      <c r="B21" s="3"/>
      <c r="C21" s="1" t="s">
        <v>45</v>
      </c>
      <c r="D21" s="1" t="s">
        <v>48</v>
      </c>
      <c r="E21" s="1" t="s">
        <v>49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46</v>
      </c>
      <c r="K21" s="1" t="s">
        <v>47</v>
      </c>
      <c r="L21" s="1" t="s">
        <v>52</v>
      </c>
      <c r="O21" s="244"/>
    </row>
    <row r="22" spans="1:15" ht="13.5">
      <c r="A22" s="244"/>
      <c r="B22" s="3"/>
      <c r="C22" s="4" t="s">
        <v>120</v>
      </c>
      <c r="D22" s="133">
        <v>7</v>
      </c>
      <c r="E22" s="133">
        <v>122</v>
      </c>
      <c r="F22" s="133">
        <v>30</v>
      </c>
      <c r="G22" s="133">
        <v>5</v>
      </c>
      <c r="H22" s="133">
        <v>4</v>
      </c>
      <c r="I22" s="133">
        <v>4</v>
      </c>
      <c r="J22" s="133">
        <v>0</v>
      </c>
      <c r="K22" s="133">
        <v>0</v>
      </c>
      <c r="L22" s="133">
        <v>0</v>
      </c>
      <c r="O22" s="244"/>
    </row>
    <row r="23" spans="1:15" ht="13.5">
      <c r="A23" s="244"/>
      <c r="B23" s="3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4"/>
    </row>
    <row r="24" spans="1:15" ht="9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</row>
    <row r="25" spans="1:15" ht="14.25" customHeight="1" thickBot="1">
      <c r="A25" s="244"/>
      <c r="B25" t="s">
        <v>445</v>
      </c>
      <c r="O25" s="244"/>
    </row>
    <row r="26" spans="1:15" ht="24.75" customHeight="1">
      <c r="A26" s="244"/>
      <c r="C26" s="5"/>
      <c r="D26" s="6">
        <v>1</v>
      </c>
      <c r="E26" s="6">
        <v>2</v>
      </c>
      <c r="F26" s="6">
        <v>3</v>
      </c>
      <c r="G26" s="6">
        <v>4</v>
      </c>
      <c r="H26" s="6">
        <v>5</v>
      </c>
      <c r="I26" s="6">
        <v>6</v>
      </c>
      <c r="J26" s="6">
        <v>7</v>
      </c>
      <c r="K26" s="7" t="s">
        <v>0</v>
      </c>
      <c r="L26" s="2"/>
      <c r="M26" s="2"/>
      <c r="N26" s="2"/>
      <c r="O26" s="244"/>
    </row>
    <row r="27" spans="1:15" ht="24.75" customHeight="1">
      <c r="A27" s="244"/>
      <c r="C27" s="54" t="s">
        <v>446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9">
        <v>0</v>
      </c>
      <c r="L27" s="2"/>
      <c r="M27" s="2"/>
      <c r="N27" s="2"/>
      <c r="O27" s="244"/>
    </row>
    <row r="28" spans="1:15" ht="24.75" customHeight="1" thickBot="1">
      <c r="A28" s="244"/>
      <c r="C28" s="55" t="s">
        <v>60</v>
      </c>
      <c r="D28" s="10">
        <v>1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 t="s">
        <v>143</v>
      </c>
      <c r="K28" s="11">
        <v>3</v>
      </c>
      <c r="L28" s="2"/>
      <c r="M28" s="2"/>
      <c r="N28" s="2"/>
      <c r="O28" s="244"/>
    </row>
    <row r="29" spans="1:15" ht="13.5">
      <c r="A29" s="244"/>
      <c r="O29" s="244"/>
    </row>
    <row r="30" spans="1:15" ht="13.5">
      <c r="A30" s="244"/>
      <c r="C30" t="s">
        <v>3</v>
      </c>
      <c r="D30" t="s">
        <v>450</v>
      </c>
      <c r="O30" s="244"/>
    </row>
    <row r="31" spans="1:15" ht="13.5">
      <c r="A31" s="244"/>
      <c r="C31" t="s">
        <v>1</v>
      </c>
      <c r="D31" t="s">
        <v>448</v>
      </c>
      <c r="O31" s="244"/>
    </row>
    <row r="32" spans="1:15" ht="13.5">
      <c r="A32" s="244"/>
      <c r="O32" s="244"/>
    </row>
    <row r="33" spans="1:15" ht="13.5">
      <c r="A33" s="244"/>
      <c r="C33" s="1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11</v>
      </c>
      <c r="I33" s="1" t="s">
        <v>9</v>
      </c>
      <c r="J33" s="1" t="s">
        <v>13</v>
      </c>
      <c r="K33" s="1" t="s">
        <v>10</v>
      </c>
      <c r="L33" s="1" t="s">
        <v>12</v>
      </c>
      <c r="M33" s="1" t="s">
        <v>63</v>
      </c>
      <c r="N33" s="1"/>
      <c r="O33" s="244"/>
    </row>
    <row r="34" spans="1:15" ht="13.5">
      <c r="A34" s="244"/>
      <c r="B34" s="3" t="s">
        <v>432</v>
      </c>
      <c r="C34" s="132" t="s">
        <v>410</v>
      </c>
      <c r="D34" s="133">
        <v>3</v>
      </c>
      <c r="E34" s="133">
        <v>2</v>
      </c>
      <c r="F34" s="133">
        <v>2</v>
      </c>
      <c r="G34" s="133">
        <v>0</v>
      </c>
      <c r="H34" s="133">
        <v>1</v>
      </c>
      <c r="I34" s="133">
        <v>1</v>
      </c>
      <c r="J34" s="133">
        <v>0</v>
      </c>
      <c r="K34" s="133">
        <v>0</v>
      </c>
      <c r="L34" s="133">
        <v>1</v>
      </c>
      <c r="M34" s="133">
        <v>0</v>
      </c>
      <c r="N34" s="1"/>
      <c r="O34" s="244"/>
    </row>
    <row r="35" spans="1:15" ht="13.5">
      <c r="A35" s="244"/>
      <c r="B35" s="3" t="s">
        <v>431</v>
      </c>
      <c r="C35" s="132" t="s">
        <v>207</v>
      </c>
      <c r="D35" s="133">
        <v>3</v>
      </c>
      <c r="E35" s="133">
        <v>1</v>
      </c>
      <c r="F35" s="133">
        <v>0</v>
      </c>
      <c r="G35" s="133">
        <v>0</v>
      </c>
      <c r="H35" s="133">
        <v>0</v>
      </c>
      <c r="I35" s="133">
        <v>1</v>
      </c>
      <c r="J35" s="133">
        <v>0</v>
      </c>
      <c r="K35" s="133">
        <v>0</v>
      </c>
      <c r="L35" s="133">
        <v>0</v>
      </c>
      <c r="M35" s="133">
        <v>1</v>
      </c>
      <c r="N35" s="1"/>
      <c r="O35" s="244"/>
    </row>
    <row r="36" spans="1:15" ht="13.5">
      <c r="A36" s="244"/>
      <c r="B36" s="3" t="s">
        <v>424</v>
      </c>
      <c r="C36" s="132" t="s">
        <v>346</v>
      </c>
      <c r="D36" s="133">
        <v>3</v>
      </c>
      <c r="E36" s="133">
        <v>2</v>
      </c>
      <c r="F36" s="133">
        <v>1</v>
      </c>
      <c r="G36" s="133">
        <v>1</v>
      </c>
      <c r="H36" s="133">
        <v>0</v>
      </c>
      <c r="I36" s="133">
        <v>0</v>
      </c>
      <c r="J36" s="133">
        <v>0</v>
      </c>
      <c r="K36" s="133">
        <v>0</v>
      </c>
      <c r="L36" s="133">
        <v>1</v>
      </c>
      <c r="M36" s="133">
        <v>1</v>
      </c>
      <c r="N36" s="1"/>
      <c r="O36" s="244"/>
    </row>
    <row r="37" spans="1:15" ht="13.5">
      <c r="A37" s="244"/>
      <c r="B37" s="3" t="s">
        <v>425</v>
      </c>
      <c r="C37" s="132" t="s">
        <v>86</v>
      </c>
      <c r="D37" s="133">
        <v>3</v>
      </c>
      <c r="E37" s="133">
        <v>3</v>
      </c>
      <c r="F37" s="133">
        <v>1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O37" s="244"/>
    </row>
    <row r="38" spans="1:15" ht="13.5">
      <c r="A38" s="244"/>
      <c r="B38" s="3" t="s">
        <v>442</v>
      </c>
      <c r="C38" s="132" t="s">
        <v>429</v>
      </c>
      <c r="D38" s="133">
        <v>3</v>
      </c>
      <c r="E38" s="133">
        <v>3</v>
      </c>
      <c r="F38" s="133">
        <v>1</v>
      </c>
      <c r="G38" s="133">
        <v>0</v>
      </c>
      <c r="H38" s="133">
        <v>1</v>
      </c>
      <c r="I38" s="133">
        <v>0</v>
      </c>
      <c r="J38" s="133">
        <v>0</v>
      </c>
      <c r="K38" s="133">
        <v>1</v>
      </c>
      <c r="L38" s="133">
        <v>0</v>
      </c>
      <c r="M38" s="133">
        <v>0</v>
      </c>
      <c r="O38" s="244"/>
    </row>
    <row r="39" spans="1:15" ht="13.5">
      <c r="A39" s="244"/>
      <c r="B39" s="3" t="s">
        <v>443</v>
      </c>
      <c r="C39" s="132" t="s">
        <v>118</v>
      </c>
      <c r="D39" s="133">
        <v>3</v>
      </c>
      <c r="E39" s="133">
        <v>3</v>
      </c>
      <c r="F39" s="133">
        <v>1</v>
      </c>
      <c r="G39" s="133">
        <v>1</v>
      </c>
      <c r="H39" s="133">
        <v>1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O39" s="244"/>
    </row>
    <row r="40" spans="1:15" ht="13.5">
      <c r="A40" s="244"/>
      <c r="B40" s="3" t="s">
        <v>444</v>
      </c>
      <c r="C40" s="132" t="s">
        <v>91</v>
      </c>
      <c r="D40" s="133">
        <v>3</v>
      </c>
      <c r="E40" s="133">
        <v>2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1</v>
      </c>
      <c r="O40" s="244"/>
    </row>
    <row r="41" spans="1:15" ht="13.5">
      <c r="A41" s="244"/>
      <c r="B41" s="3" t="s">
        <v>447</v>
      </c>
      <c r="C41" s="132" t="s">
        <v>92</v>
      </c>
      <c r="D41" s="133">
        <v>2</v>
      </c>
      <c r="E41" s="133">
        <v>2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O41" s="244"/>
    </row>
    <row r="42" spans="1:15" ht="13.5">
      <c r="A42" s="244"/>
      <c r="B42" s="3" t="s">
        <v>434</v>
      </c>
      <c r="C42" s="132" t="s">
        <v>435</v>
      </c>
      <c r="D42" s="133">
        <v>1</v>
      </c>
      <c r="E42" s="133">
        <v>1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O42" s="244"/>
    </row>
    <row r="43" spans="1:15" ht="13.5">
      <c r="A43" s="244"/>
      <c r="B43" s="3" t="s">
        <v>423</v>
      </c>
      <c r="C43" s="132" t="s">
        <v>137</v>
      </c>
      <c r="D43" s="133">
        <v>2</v>
      </c>
      <c r="E43" s="133">
        <v>2</v>
      </c>
      <c r="F43" s="133">
        <v>2</v>
      </c>
      <c r="G43" s="133">
        <v>1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O43" s="244"/>
    </row>
    <row r="44" spans="1:15" ht="13.5">
      <c r="A44" s="244"/>
      <c r="B44" s="3" t="s">
        <v>398</v>
      </c>
      <c r="C44" s="4" t="s">
        <v>242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O44" s="244"/>
    </row>
    <row r="45" spans="1:15" ht="13.5">
      <c r="A45" s="244"/>
      <c r="B45" s="3"/>
      <c r="C45" s="4"/>
      <c r="O45" s="244"/>
    </row>
    <row r="46" spans="1:15" ht="13.5">
      <c r="A46" s="244"/>
      <c r="B46" s="3"/>
      <c r="C46" s="1" t="s">
        <v>45</v>
      </c>
      <c r="D46" s="1" t="s">
        <v>48</v>
      </c>
      <c r="E46" s="1" t="s">
        <v>49</v>
      </c>
      <c r="F46" s="1" t="s">
        <v>5</v>
      </c>
      <c r="G46" s="1" t="s">
        <v>7</v>
      </c>
      <c r="H46" s="1" t="s">
        <v>9</v>
      </c>
      <c r="I46" s="1" t="s">
        <v>13</v>
      </c>
      <c r="J46" s="1" t="s">
        <v>46</v>
      </c>
      <c r="K46" s="1" t="s">
        <v>47</v>
      </c>
      <c r="L46" s="1" t="s">
        <v>52</v>
      </c>
      <c r="M46" s="1"/>
      <c r="N46" s="1"/>
      <c r="O46" s="244"/>
    </row>
    <row r="47" spans="1:15" ht="13.5">
      <c r="A47" s="244"/>
      <c r="B47" s="3"/>
      <c r="C47" s="4" t="s">
        <v>120</v>
      </c>
      <c r="D47" s="133">
        <v>7</v>
      </c>
      <c r="E47" s="133">
        <v>84</v>
      </c>
      <c r="F47" s="133">
        <v>25</v>
      </c>
      <c r="G47" s="133">
        <v>2</v>
      </c>
      <c r="H47" s="133">
        <v>1</v>
      </c>
      <c r="I47" s="133">
        <v>6</v>
      </c>
      <c r="J47" s="133">
        <v>0</v>
      </c>
      <c r="K47" s="133">
        <v>0</v>
      </c>
      <c r="L47" s="133">
        <v>0</v>
      </c>
      <c r="M47" s="1"/>
      <c r="N47" s="1"/>
      <c r="O47" s="244"/>
    </row>
    <row r="48" spans="1:15" ht="13.5">
      <c r="A48" s="244"/>
      <c r="O48" s="244"/>
    </row>
    <row r="49" spans="1:15" ht="9" customHeight="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</row>
    <row r="50" spans="1:15" ht="14.25" customHeight="1" thickBot="1">
      <c r="A50" s="244"/>
      <c r="B50" t="s">
        <v>451</v>
      </c>
      <c r="O50" s="244"/>
    </row>
    <row r="51" spans="1:15" ht="24.75" customHeight="1">
      <c r="A51" s="244"/>
      <c r="C51" s="5"/>
      <c r="D51" s="6">
        <v>1</v>
      </c>
      <c r="E51" s="6">
        <v>2</v>
      </c>
      <c r="F51" s="6">
        <v>3</v>
      </c>
      <c r="G51" s="6">
        <v>4</v>
      </c>
      <c r="H51" s="6">
        <v>5</v>
      </c>
      <c r="I51" s="6">
        <v>6</v>
      </c>
      <c r="J51" s="6">
        <v>7</v>
      </c>
      <c r="K51" s="7" t="s">
        <v>0</v>
      </c>
      <c r="L51" s="2"/>
      <c r="M51" s="2"/>
      <c r="N51" s="2"/>
      <c r="O51" s="244"/>
    </row>
    <row r="52" spans="1:15" ht="24.75" customHeight="1">
      <c r="A52" s="244"/>
      <c r="C52" s="54" t="s">
        <v>449</v>
      </c>
      <c r="D52" s="8">
        <v>0</v>
      </c>
      <c r="E52" s="8">
        <v>1</v>
      </c>
      <c r="F52" s="8">
        <v>2</v>
      </c>
      <c r="G52" s="8">
        <v>0</v>
      </c>
      <c r="H52" s="8">
        <v>0</v>
      </c>
      <c r="I52" s="8">
        <v>2</v>
      </c>
      <c r="J52" s="8">
        <v>0</v>
      </c>
      <c r="K52" s="9">
        <v>5</v>
      </c>
      <c r="L52" s="2"/>
      <c r="M52" s="2"/>
      <c r="N52" s="2"/>
      <c r="O52" s="244"/>
    </row>
    <row r="53" spans="1:15" ht="24.75" customHeight="1" thickBot="1">
      <c r="A53" s="244"/>
      <c r="C53" s="55" t="s">
        <v>60</v>
      </c>
      <c r="D53" s="10">
        <v>0</v>
      </c>
      <c r="E53" s="10">
        <v>0</v>
      </c>
      <c r="F53" s="10">
        <v>0</v>
      </c>
      <c r="G53" s="10">
        <v>0</v>
      </c>
      <c r="H53" s="10">
        <v>3</v>
      </c>
      <c r="I53" s="10">
        <v>0</v>
      </c>
      <c r="J53" s="10" t="s">
        <v>143</v>
      </c>
      <c r="K53" s="11">
        <v>3</v>
      </c>
      <c r="L53" s="2"/>
      <c r="M53" s="2"/>
      <c r="N53" s="2"/>
      <c r="O53" s="244"/>
    </row>
    <row r="54" spans="1:15" ht="13.5" customHeight="1">
      <c r="A54" s="244"/>
      <c r="O54" s="244"/>
    </row>
    <row r="55" spans="1:15" ht="13.5" customHeight="1">
      <c r="A55" s="244"/>
      <c r="C55" t="s">
        <v>3</v>
      </c>
      <c r="D55" t="s">
        <v>454</v>
      </c>
      <c r="O55" s="244"/>
    </row>
    <row r="56" spans="1:15" ht="13.5" customHeight="1">
      <c r="A56" s="244"/>
      <c r="N56" s="1"/>
      <c r="O56" s="244"/>
    </row>
    <row r="57" spans="1:15" ht="13.5" customHeight="1">
      <c r="A57" s="244"/>
      <c r="C57" s="1" t="s">
        <v>4</v>
      </c>
      <c r="D57" s="1" t="s">
        <v>5</v>
      </c>
      <c r="E57" s="1" t="s">
        <v>6</v>
      </c>
      <c r="F57" s="1" t="s">
        <v>7</v>
      </c>
      <c r="G57" s="1" t="s">
        <v>8</v>
      </c>
      <c r="H57" s="1" t="s">
        <v>11</v>
      </c>
      <c r="I57" s="1" t="s">
        <v>9</v>
      </c>
      <c r="J57" s="1" t="s">
        <v>13</v>
      </c>
      <c r="K57" s="1" t="s">
        <v>10</v>
      </c>
      <c r="L57" s="1" t="s">
        <v>12</v>
      </c>
      <c r="M57" s="1" t="s">
        <v>63</v>
      </c>
      <c r="N57" s="1"/>
      <c r="O57" s="244"/>
    </row>
    <row r="58" spans="1:15" ht="13.5" customHeight="1">
      <c r="A58" s="244"/>
      <c r="B58" s="3" t="s">
        <v>452</v>
      </c>
      <c r="C58" s="132" t="s">
        <v>410</v>
      </c>
      <c r="D58" s="133">
        <v>4</v>
      </c>
      <c r="E58" s="133">
        <v>3</v>
      </c>
      <c r="F58" s="133">
        <v>0</v>
      </c>
      <c r="G58" s="133">
        <v>0</v>
      </c>
      <c r="H58" s="133">
        <v>1</v>
      </c>
      <c r="I58" s="133">
        <v>1</v>
      </c>
      <c r="J58" s="133">
        <v>1</v>
      </c>
      <c r="K58" s="133">
        <v>0</v>
      </c>
      <c r="L58" s="133">
        <v>0</v>
      </c>
      <c r="M58" s="133">
        <v>0</v>
      </c>
      <c r="O58" s="244"/>
    </row>
    <row r="59" spans="1:15" ht="13.5" customHeight="1">
      <c r="A59" s="244"/>
      <c r="B59" s="3" t="s">
        <v>96</v>
      </c>
      <c r="C59" s="132" t="s">
        <v>207</v>
      </c>
      <c r="D59" s="133">
        <v>4</v>
      </c>
      <c r="E59" s="133">
        <v>3</v>
      </c>
      <c r="F59" s="133">
        <v>1</v>
      </c>
      <c r="G59" s="133">
        <v>1</v>
      </c>
      <c r="H59" s="133">
        <v>0</v>
      </c>
      <c r="I59" s="133">
        <v>1</v>
      </c>
      <c r="J59" s="133">
        <v>0</v>
      </c>
      <c r="K59" s="133">
        <v>0</v>
      </c>
      <c r="L59" s="133">
        <v>1</v>
      </c>
      <c r="M59" s="133">
        <v>0</v>
      </c>
      <c r="O59" s="244"/>
    </row>
    <row r="60" spans="1:15" ht="13.5" customHeight="1">
      <c r="A60" s="244"/>
      <c r="B60" s="3" t="s">
        <v>97</v>
      </c>
      <c r="C60" s="132" t="s">
        <v>346</v>
      </c>
      <c r="D60" s="133">
        <v>3</v>
      </c>
      <c r="E60" s="133">
        <v>3</v>
      </c>
      <c r="F60" s="133">
        <v>1</v>
      </c>
      <c r="G60" s="133">
        <v>0</v>
      </c>
      <c r="H60" s="133">
        <v>0</v>
      </c>
      <c r="I60" s="133">
        <v>0</v>
      </c>
      <c r="J60" s="133">
        <v>1</v>
      </c>
      <c r="K60" s="133">
        <v>0</v>
      </c>
      <c r="L60" s="133">
        <v>2</v>
      </c>
      <c r="M60" s="133">
        <v>0</v>
      </c>
      <c r="O60" s="244"/>
    </row>
    <row r="61" spans="1:15" ht="13.5" customHeight="1">
      <c r="A61" s="244"/>
      <c r="B61" s="3" t="s">
        <v>103</v>
      </c>
      <c r="C61" s="132" t="s">
        <v>86</v>
      </c>
      <c r="D61" s="133">
        <v>3</v>
      </c>
      <c r="E61" s="133">
        <v>3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O61" s="244"/>
    </row>
    <row r="62" spans="1:15" ht="13.5" customHeight="1">
      <c r="A62" s="244"/>
      <c r="B62" s="3" t="s">
        <v>102</v>
      </c>
      <c r="C62" s="132" t="s">
        <v>429</v>
      </c>
      <c r="D62" s="133">
        <v>3</v>
      </c>
      <c r="E62" s="133">
        <v>3</v>
      </c>
      <c r="F62" s="133">
        <v>1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O62" s="244"/>
    </row>
    <row r="63" spans="1:15" ht="13.5" customHeight="1">
      <c r="A63" s="244"/>
      <c r="B63" s="3" t="s">
        <v>100</v>
      </c>
      <c r="C63" s="132" t="s">
        <v>118</v>
      </c>
      <c r="D63" s="133">
        <v>3</v>
      </c>
      <c r="E63" s="133">
        <v>3</v>
      </c>
      <c r="F63" s="133">
        <v>0</v>
      </c>
      <c r="G63" s="133">
        <v>0</v>
      </c>
      <c r="H63" s="133">
        <v>0</v>
      </c>
      <c r="I63" s="133">
        <v>0</v>
      </c>
      <c r="J63" s="133">
        <v>1</v>
      </c>
      <c r="K63" s="133">
        <v>0</v>
      </c>
      <c r="L63" s="133">
        <v>0</v>
      </c>
      <c r="M63" s="133">
        <v>0</v>
      </c>
      <c r="O63" s="244"/>
    </row>
    <row r="64" spans="1:15" ht="13.5" customHeight="1">
      <c r="A64" s="244"/>
      <c r="B64" s="3" t="s">
        <v>104</v>
      </c>
      <c r="C64" s="132" t="s">
        <v>91</v>
      </c>
      <c r="D64" s="133">
        <v>3</v>
      </c>
      <c r="E64" s="133">
        <v>1</v>
      </c>
      <c r="F64" s="133">
        <v>0</v>
      </c>
      <c r="G64" s="133">
        <v>0</v>
      </c>
      <c r="H64" s="133">
        <v>1</v>
      </c>
      <c r="I64" s="133">
        <v>1</v>
      </c>
      <c r="J64" s="133">
        <v>1</v>
      </c>
      <c r="K64" s="133">
        <v>0</v>
      </c>
      <c r="L64" s="133">
        <v>0</v>
      </c>
      <c r="M64" s="133">
        <v>1</v>
      </c>
      <c r="O64" s="244"/>
    </row>
    <row r="65" spans="1:15" ht="13.5" customHeight="1">
      <c r="A65" s="244"/>
      <c r="B65" s="3" t="s">
        <v>113</v>
      </c>
      <c r="C65" s="132" t="s">
        <v>92</v>
      </c>
      <c r="D65" s="133">
        <v>3</v>
      </c>
      <c r="E65" s="133">
        <v>2</v>
      </c>
      <c r="F65" s="133">
        <v>0</v>
      </c>
      <c r="G65" s="133">
        <v>0</v>
      </c>
      <c r="H65" s="133">
        <v>1</v>
      </c>
      <c r="I65" s="133">
        <v>0</v>
      </c>
      <c r="J65" s="133">
        <v>0</v>
      </c>
      <c r="K65" s="133">
        <v>0</v>
      </c>
      <c r="L65" s="133">
        <v>1</v>
      </c>
      <c r="M65" s="133">
        <v>1</v>
      </c>
      <c r="O65" s="244"/>
    </row>
    <row r="66" spans="1:15" ht="13.5" customHeight="1">
      <c r="A66" s="244"/>
      <c r="B66" s="3" t="s">
        <v>105</v>
      </c>
      <c r="C66" s="132" t="s">
        <v>430</v>
      </c>
      <c r="D66" s="133">
        <v>1</v>
      </c>
      <c r="E66" s="133">
        <v>1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O66" s="244"/>
    </row>
    <row r="67" spans="1:15" ht="13.5" customHeight="1">
      <c r="A67" s="244"/>
      <c r="B67" s="3" t="s">
        <v>398</v>
      </c>
      <c r="C67" s="4" t="s">
        <v>241</v>
      </c>
      <c r="D67" s="133">
        <v>1</v>
      </c>
      <c r="E67" s="133">
        <v>0</v>
      </c>
      <c r="F67" s="133">
        <v>0</v>
      </c>
      <c r="G67" s="133">
        <v>0</v>
      </c>
      <c r="H67" s="133">
        <v>0</v>
      </c>
      <c r="I67" s="133">
        <v>1</v>
      </c>
      <c r="J67" s="133">
        <v>0</v>
      </c>
      <c r="K67" s="133">
        <v>0</v>
      </c>
      <c r="L67" s="133">
        <v>0</v>
      </c>
      <c r="M67" s="133">
        <v>0</v>
      </c>
      <c r="O67" s="244"/>
    </row>
    <row r="68" spans="1:15" ht="13.5" customHeight="1">
      <c r="A68" s="244"/>
      <c r="B68" s="45" t="s">
        <v>453</v>
      </c>
      <c r="C68" s="4" t="s">
        <v>156</v>
      </c>
      <c r="D68" s="133">
        <v>1</v>
      </c>
      <c r="E68" s="133">
        <v>1</v>
      </c>
      <c r="F68" s="133">
        <v>0</v>
      </c>
      <c r="G68" s="133">
        <v>0</v>
      </c>
      <c r="H68" s="133">
        <v>0</v>
      </c>
      <c r="I68" s="133">
        <v>0</v>
      </c>
      <c r="J68" s="133">
        <v>1</v>
      </c>
      <c r="K68" s="133">
        <v>0</v>
      </c>
      <c r="L68" s="133">
        <v>0</v>
      </c>
      <c r="M68" s="133">
        <v>0</v>
      </c>
      <c r="O68" s="244"/>
    </row>
    <row r="69" spans="1:15" ht="13.5" customHeight="1">
      <c r="A69" s="244"/>
      <c r="B69" s="3"/>
      <c r="C69" s="4"/>
      <c r="O69" s="244"/>
    </row>
    <row r="70" spans="1:15" ht="13.5" customHeight="1">
      <c r="A70" s="244"/>
      <c r="B70" s="3"/>
      <c r="C70" s="1" t="s">
        <v>45</v>
      </c>
      <c r="D70" s="1" t="s">
        <v>48</v>
      </c>
      <c r="E70" s="1" t="s">
        <v>49</v>
      </c>
      <c r="F70" s="1" t="s">
        <v>5</v>
      </c>
      <c r="G70" s="1" t="s">
        <v>7</v>
      </c>
      <c r="H70" s="1" t="s">
        <v>9</v>
      </c>
      <c r="I70" s="1" t="s">
        <v>13</v>
      </c>
      <c r="J70" s="1" t="s">
        <v>46</v>
      </c>
      <c r="K70" s="1" t="s">
        <v>47</v>
      </c>
      <c r="L70" s="1" t="s">
        <v>52</v>
      </c>
      <c r="M70" s="1"/>
      <c r="O70" s="244"/>
    </row>
    <row r="71" spans="1:15" ht="13.5" customHeight="1">
      <c r="A71" s="244"/>
      <c r="B71" s="3"/>
      <c r="C71" s="4" t="s">
        <v>141</v>
      </c>
      <c r="D71" s="133">
        <v>7</v>
      </c>
      <c r="E71" s="133">
        <v>95</v>
      </c>
      <c r="F71" s="133">
        <v>32</v>
      </c>
      <c r="G71" s="133">
        <v>5</v>
      </c>
      <c r="H71" s="133">
        <v>4</v>
      </c>
      <c r="I71" s="133">
        <v>3</v>
      </c>
      <c r="J71" s="133">
        <v>5</v>
      </c>
      <c r="K71" s="133">
        <v>2</v>
      </c>
      <c r="L71" s="133">
        <v>0</v>
      </c>
      <c r="M71" s="1"/>
      <c r="N71" s="1"/>
      <c r="O71" s="244"/>
    </row>
    <row r="72" spans="1:15" ht="13.5" customHeight="1">
      <c r="A72" s="244"/>
      <c r="O72" s="244"/>
    </row>
    <row r="73" spans="1:15" ht="9" customHeight="1" thickBot="1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</row>
    <row r="74" spans="2:22" ht="14.25" thickBot="1">
      <c r="B74" t="s">
        <v>62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241" t="s">
        <v>513</v>
      </c>
      <c r="U74" s="242"/>
      <c r="V74" s="243"/>
    </row>
    <row r="75" spans="2:22" ht="13.5">
      <c r="B75" s="56" t="s">
        <v>14</v>
      </c>
      <c r="C75" s="13" t="s">
        <v>35</v>
      </c>
      <c r="D75" s="13" t="s">
        <v>55</v>
      </c>
      <c r="E75" s="13" t="s">
        <v>5</v>
      </c>
      <c r="F75" s="13" t="s">
        <v>6</v>
      </c>
      <c r="G75" s="13" t="s">
        <v>7</v>
      </c>
      <c r="H75" s="13" t="s">
        <v>8</v>
      </c>
      <c r="I75" s="13" t="s">
        <v>11</v>
      </c>
      <c r="J75" s="13" t="s">
        <v>9</v>
      </c>
      <c r="K75" s="13" t="s">
        <v>13</v>
      </c>
      <c r="L75" s="13" t="s">
        <v>10</v>
      </c>
      <c r="M75" s="27" t="s">
        <v>12</v>
      </c>
      <c r="N75" s="27" t="s">
        <v>63</v>
      </c>
      <c r="O75" s="13"/>
      <c r="P75" s="13" t="s">
        <v>36</v>
      </c>
      <c r="Q75" s="13" t="s">
        <v>1</v>
      </c>
      <c r="R75" s="13" t="s">
        <v>37</v>
      </c>
      <c r="S75" s="14" t="s">
        <v>38</v>
      </c>
      <c r="T75" s="174" t="s">
        <v>6</v>
      </c>
      <c r="U75" s="27" t="s">
        <v>7</v>
      </c>
      <c r="V75" s="28" t="s">
        <v>36</v>
      </c>
    </row>
    <row r="76" spans="2:22" ht="13.5">
      <c r="B76" s="15">
        <v>1</v>
      </c>
      <c r="C76" s="16" t="s">
        <v>15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/>
      <c r="P76" s="24">
        <v>0</v>
      </c>
      <c r="Q76" s="17">
        <v>0</v>
      </c>
      <c r="R76" s="17">
        <v>0</v>
      </c>
      <c r="S76" s="23">
        <v>0</v>
      </c>
      <c r="T76" s="175">
        <v>0</v>
      </c>
      <c r="U76" s="176">
        <v>0</v>
      </c>
      <c r="V76" s="177">
        <v>0</v>
      </c>
    </row>
    <row r="77" spans="2:22" ht="13.5">
      <c r="B77" s="15">
        <v>2</v>
      </c>
      <c r="C77" s="16" t="s">
        <v>16</v>
      </c>
      <c r="D77" s="17">
        <v>3</v>
      </c>
      <c r="E77" s="17">
        <f>D19+D41+D65</f>
        <v>7</v>
      </c>
      <c r="F77" s="17">
        <f aca="true" t="shared" si="0" ref="F77:N77">E19+E41+E65</f>
        <v>5</v>
      </c>
      <c r="G77" s="17">
        <f t="shared" si="0"/>
        <v>0</v>
      </c>
      <c r="H77" s="17">
        <f t="shared" si="0"/>
        <v>0</v>
      </c>
      <c r="I77" s="17">
        <f t="shared" si="0"/>
        <v>1</v>
      </c>
      <c r="J77" s="17">
        <f t="shared" si="0"/>
        <v>0</v>
      </c>
      <c r="K77" s="17">
        <f t="shared" si="0"/>
        <v>0</v>
      </c>
      <c r="L77" s="17">
        <f t="shared" si="0"/>
        <v>0</v>
      </c>
      <c r="M77" s="17">
        <f t="shared" si="0"/>
        <v>1</v>
      </c>
      <c r="N77" s="17">
        <f t="shared" si="0"/>
        <v>2</v>
      </c>
      <c r="O77" s="17"/>
      <c r="P77" s="24">
        <f aca="true" t="shared" si="1" ref="P77:P93">G77/F77</f>
        <v>0</v>
      </c>
      <c r="Q77" s="17">
        <v>0</v>
      </c>
      <c r="R77" s="17">
        <v>0</v>
      </c>
      <c r="S77" s="23">
        <v>0</v>
      </c>
      <c r="T77" s="102">
        <v>2</v>
      </c>
      <c r="U77" s="96">
        <v>0</v>
      </c>
      <c r="V77" s="29">
        <f>U77/T77</f>
        <v>0</v>
      </c>
    </row>
    <row r="78" spans="2:22" ht="13.5">
      <c r="B78" s="15">
        <v>3</v>
      </c>
      <c r="C78" s="16" t="s">
        <v>31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/>
      <c r="P78" s="24">
        <v>0</v>
      </c>
      <c r="Q78" s="17">
        <v>0</v>
      </c>
      <c r="R78" s="17">
        <v>0</v>
      </c>
      <c r="S78" s="23">
        <v>0</v>
      </c>
      <c r="T78" s="102">
        <v>0</v>
      </c>
      <c r="U78" s="96">
        <v>0</v>
      </c>
      <c r="V78" s="29">
        <v>0</v>
      </c>
    </row>
    <row r="79" spans="2:22" ht="13.5">
      <c r="B79" s="15">
        <v>4</v>
      </c>
      <c r="C79" s="16" t="s">
        <v>17</v>
      </c>
      <c r="D79" s="17">
        <v>2</v>
      </c>
      <c r="E79" s="17">
        <f>D43+D67</f>
        <v>3</v>
      </c>
      <c r="F79" s="17">
        <f aca="true" t="shared" si="2" ref="F79:N79">E43+E67</f>
        <v>2</v>
      </c>
      <c r="G79" s="17">
        <f t="shared" si="2"/>
        <v>2</v>
      </c>
      <c r="H79" s="17">
        <f t="shared" si="2"/>
        <v>1</v>
      </c>
      <c r="I79" s="17">
        <f t="shared" si="2"/>
        <v>0</v>
      </c>
      <c r="J79" s="17">
        <f t="shared" si="2"/>
        <v>1</v>
      </c>
      <c r="K79" s="17">
        <f t="shared" si="2"/>
        <v>0</v>
      </c>
      <c r="L79" s="17">
        <f t="shared" si="2"/>
        <v>0</v>
      </c>
      <c r="M79" s="17">
        <f t="shared" si="2"/>
        <v>0</v>
      </c>
      <c r="N79" s="17">
        <f t="shared" si="2"/>
        <v>0</v>
      </c>
      <c r="O79" s="17"/>
      <c r="P79" s="24">
        <f t="shared" si="1"/>
        <v>1</v>
      </c>
      <c r="Q79" s="17">
        <v>0</v>
      </c>
      <c r="R79" s="17">
        <v>0</v>
      </c>
      <c r="S79" s="23">
        <v>1</v>
      </c>
      <c r="T79" s="102">
        <v>1</v>
      </c>
      <c r="U79" s="96">
        <v>1</v>
      </c>
      <c r="V79" s="29">
        <f aca="true" t="shared" si="3" ref="V79:V93">U79/T79</f>
        <v>1</v>
      </c>
    </row>
    <row r="80" spans="2:22" ht="13.5">
      <c r="B80" s="15">
        <v>5</v>
      </c>
      <c r="C80" s="16" t="s">
        <v>32</v>
      </c>
      <c r="D80" s="17">
        <v>2</v>
      </c>
      <c r="E80" s="17">
        <f>D44+D66</f>
        <v>1</v>
      </c>
      <c r="F80" s="17">
        <f aca="true" t="shared" si="4" ref="F80:N80">E44+E66</f>
        <v>1</v>
      </c>
      <c r="G80" s="17">
        <f t="shared" si="4"/>
        <v>0</v>
      </c>
      <c r="H80" s="17">
        <f t="shared" si="4"/>
        <v>0</v>
      </c>
      <c r="I80" s="17">
        <f t="shared" si="4"/>
        <v>0</v>
      </c>
      <c r="J80" s="17">
        <f t="shared" si="4"/>
        <v>0</v>
      </c>
      <c r="K80" s="17">
        <f t="shared" si="4"/>
        <v>0</v>
      </c>
      <c r="L80" s="17">
        <f t="shared" si="4"/>
        <v>0</v>
      </c>
      <c r="M80" s="17">
        <f t="shared" si="4"/>
        <v>0</v>
      </c>
      <c r="N80" s="17">
        <f t="shared" si="4"/>
        <v>0</v>
      </c>
      <c r="O80" s="17"/>
      <c r="P80" s="24">
        <v>0</v>
      </c>
      <c r="Q80" s="17">
        <v>0</v>
      </c>
      <c r="R80" s="17">
        <v>0</v>
      </c>
      <c r="S80" s="23">
        <v>0</v>
      </c>
      <c r="T80" s="102">
        <v>0</v>
      </c>
      <c r="U80" s="96">
        <v>0</v>
      </c>
      <c r="V80" s="29">
        <v>0</v>
      </c>
    </row>
    <row r="81" spans="2:22" ht="13.5">
      <c r="B81" s="15">
        <v>6</v>
      </c>
      <c r="C81" s="16" t="s">
        <v>77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/>
      <c r="P81" s="24">
        <v>0</v>
      </c>
      <c r="Q81" s="17">
        <v>0</v>
      </c>
      <c r="R81" s="17">
        <v>0</v>
      </c>
      <c r="S81" s="23">
        <v>0</v>
      </c>
      <c r="T81" s="102">
        <v>0</v>
      </c>
      <c r="U81" s="96">
        <v>0</v>
      </c>
      <c r="V81" s="29">
        <v>0</v>
      </c>
    </row>
    <row r="82" spans="2:22" ht="13.5">
      <c r="B82" s="15">
        <v>7</v>
      </c>
      <c r="C82" s="16" t="s">
        <v>19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/>
      <c r="P82" s="24">
        <v>0</v>
      </c>
      <c r="Q82" s="17">
        <v>0</v>
      </c>
      <c r="R82" s="17">
        <v>0</v>
      </c>
      <c r="S82" s="23">
        <v>0</v>
      </c>
      <c r="T82" s="102">
        <v>0</v>
      </c>
      <c r="U82" s="96">
        <v>0</v>
      </c>
      <c r="V82" s="29">
        <v>0</v>
      </c>
    </row>
    <row r="83" spans="2:22" ht="13.5">
      <c r="B83" s="15">
        <v>8</v>
      </c>
      <c r="C83" s="16" t="s">
        <v>34</v>
      </c>
      <c r="D83" s="17">
        <v>2</v>
      </c>
      <c r="E83" s="17">
        <f>D42+D15</f>
        <v>4</v>
      </c>
      <c r="F83" s="17">
        <f aca="true" t="shared" si="5" ref="F83:N83">E42+E15</f>
        <v>3</v>
      </c>
      <c r="G83" s="17">
        <f t="shared" si="5"/>
        <v>0</v>
      </c>
      <c r="H83" s="17">
        <f t="shared" si="5"/>
        <v>0</v>
      </c>
      <c r="I83" s="17">
        <f t="shared" si="5"/>
        <v>1</v>
      </c>
      <c r="J83" s="17">
        <f t="shared" si="5"/>
        <v>1</v>
      </c>
      <c r="K83" s="17">
        <f t="shared" si="5"/>
        <v>0</v>
      </c>
      <c r="L83" s="17">
        <f t="shared" si="5"/>
        <v>1</v>
      </c>
      <c r="M83" s="17">
        <f t="shared" si="5"/>
        <v>0</v>
      </c>
      <c r="N83" s="17">
        <f t="shared" si="5"/>
        <v>0</v>
      </c>
      <c r="O83" s="17"/>
      <c r="P83" s="24">
        <f t="shared" si="1"/>
        <v>0</v>
      </c>
      <c r="Q83" s="17">
        <v>0</v>
      </c>
      <c r="R83" s="17">
        <v>0</v>
      </c>
      <c r="S83" s="23">
        <v>0</v>
      </c>
      <c r="T83" s="102">
        <v>1</v>
      </c>
      <c r="U83" s="96">
        <v>0</v>
      </c>
      <c r="V83" s="29">
        <f t="shared" si="3"/>
        <v>0</v>
      </c>
    </row>
    <row r="84" spans="2:22" ht="13.5">
      <c r="B84" s="15">
        <v>9</v>
      </c>
      <c r="C84" s="16" t="s">
        <v>29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/>
      <c r="P84" s="24">
        <v>0</v>
      </c>
      <c r="Q84" s="17">
        <v>0</v>
      </c>
      <c r="R84" s="17">
        <v>0</v>
      </c>
      <c r="S84" s="23">
        <v>0</v>
      </c>
      <c r="T84" s="102">
        <v>0</v>
      </c>
      <c r="U84" s="96">
        <v>0</v>
      </c>
      <c r="V84" s="29">
        <v>0</v>
      </c>
    </row>
    <row r="85" spans="2:22" ht="13.5">
      <c r="B85" s="15">
        <v>10</v>
      </c>
      <c r="C85" s="75" t="s">
        <v>20</v>
      </c>
      <c r="D85" s="17">
        <v>3</v>
      </c>
      <c r="E85" s="17">
        <f>D11+D34+D58</f>
        <v>10</v>
      </c>
      <c r="F85" s="17">
        <f aca="true" t="shared" si="6" ref="F85:N85">E11+E34+E58</f>
        <v>7</v>
      </c>
      <c r="G85" s="17">
        <f t="shared" si="6"/>
        <v>3</v>
      </c>
      <c r="H85" s="17">
        <f t="shared" si="6"/>
        <v>0</v>
      </c>
      <c r="I85" s="17">
        <f t="shared" si="6"/>
        <v>2</v>
      </c>
      <c r="J85" s="17">
        <f t="shared" si="6"/>
        <v>3</v>
      </c>
      <c r="K85" s="17">
        <f t="shared" si="6"/>
        <v>1</v>
      </c>
      <c r="L85" s="17">
        <f t="shared" si="6"/>
        <v>1</v>
      </c>
      <c r="M85" s="17">
        <f t="shared" si="6"/>
        <v>1</v>
      </c>
      <c r="N85" s="17">
        <f t="shared" si="6"/>
        <v>0</v>
      </c>
      <c r="O85" s="17"/>
      <c r="P85" s="24">
        <f t="shared" si="1"/>
        <v>0.42857142857142855</v>
      </c>
      <c r="Q85" s="17">
        <v>0</v>
      </c>
      <c r="R85" s="17">
        <v>0</v>
      </c>
      <c r="S85" s="23">
        <v>0</v>
      </c>
      <c r="T85" s="102">
        <v>2</v>
      </c>
      <c r="U85" s="96">
        <v>1</v>
      </c>
      <c r="V85" s="29">
        <f t="shared" si="3"/>
        <v>0.5</v>
      </c>
    </row>
    <row r="86" spans="2:22" ht="13.5">
      <c r="B86" s="15">
        <v>12</v>
      </c>
      <c r="C86" s="16" t="s">
        <v>22</v>
      </c>
      <c r="D86" s="17">
        <v>3</v>
      </c>
      <c r="E86" s="17">
        <f>D35+D12+D59</f>
        <v>10</v>
      </c>
      <c r="F86" s="17">
        <f aca="true" t="shared" si="7" ref="F86:N86">E35+E12+E59</f>
        <v>6</v>
      </c>
      <c r="G86" s="17">
        <f t="shared" si="7"/>
        <v>1</v>
      </c>
      <c r="H86" s="17">
        <f t="shared" si="7"/>
        <v>1</v>
      </c>
      <c r="I86" s="17">
        <f t="shared" si="7"/>
        <v>0</v>
      </c>
      <c r="J86" s="17">
        <f t="shared" si="7"/>
        <v>2</v>
      </c>
      <c r="K86" s="17">
        <f t="shared" si="7"/>
        <v>0</v>
      </c>
      <c r="L86" s="17">
        <f t="shared" si="7"/>
        <v>0</v>
      </c>
      <c r="M86" s="17">
        <f t="shared" si="7"/>
        <v>1</v>
      </c>
      <c r="N86" s="17">
        <f t="shared" si="7"/>
        <v>2</v>
      </c>
      <c r="O86" s="17"/>
      <c r="P86" s="24">
        <f t="shared" si="1"/>
        <v>0.16666666666666666</v>
      </c>
      <c r="Q86" s="17">
        <v>0</v>
      </c>
      <c r="R86" s="17">
        <v>0</v>
      </c>
      <c r="S86" s="23">
        <v>0</v>
      </c>
      <c r="T86" s="102">
        <v>3</v>
      </c>
      <c r="U86" s="96">
        <v>1</v>
      </c>
      <c r="V86" s="29">
        <f t="shared" si="3"/>
        <v>0.3333333333333333</v>
      </c>
    </row>
    <row r="87" spans="2:22" ht="13.5">
      <c r="B87" s="15">
        <v>13</v>
      </c>
      <c r="C87" s="16" t="s">
        <v>23</v>
      </c>
      <c r="D87" s="17">
        <v>3</v>
      </c>
      <c r="E87" s="17">
        <f>D13+D36+D60</f>
        <v>9</v>
      </c>
      <c r="F87" s="17">
        <f aca="true" t="shared" si="8" ref="F87:N87">E13+E36+E60</f>
        <v>8</v>
      </c>
      <c r="G87" s="17">
        <f t="shared" si="8"/>
        <v>2</v>
      </c>
      <c r="H87" s="17">
        <f t="shared" si="8"/>
        <v>1</v>
      </c>
      <c r="I87" s="17">
        <f t="shared" si="8"/>
        <v>0</v>
      </c>
      <c r="J87" s="17">
        <f t="shared" si="8"/>
        <v>0</v>
      </c>
      <c r="K87" s="17">
        <f t="shared" si="8"/>
        <v>1</v>
      </c>
      <c r="L87" s="17">
        <f t="shared" si="8"/>
        <v>0</v>
      </c>
      <c r="M87" s="17">
        <f t="shared" si="8"/>
        <v>4</v>
      </c>
      <c r="N87" s="17">
        <f t="shared" si="8"/>
        <v>1</v>
      </c>
      <c r="O87" s="17"/>
      <c r="P87" s="24">
        <f t="shared" si="1"/>
        <v>0.25</v>
      </c>
      <c r="Q87" s="17">
        <v>0</v>
      </c>
      <c r="R87" s="17">
        <v>0</v>
      </c>
      <c r="S87" s="23">
        <v>0</v>
      </c>
      <c r="T87" s="102">
        <v>5</v>
      </c>
      <c r="U87" s="96">
        <v>0</v>
      </c>
      <c r="V87" s="29">
        <f t="shared" si="3"/>
        <v>0</v>
      </c>
    </row>
    <row r="88" spans="2:22" ht="13.5">
      <c r="B88" s="15">
        <v>14</v>
      </c>
      <c r="C88" s="16" t="s">
        <v>24</v>
      </c>
      <c r="D88" s="17">
        <v>1</v>
      </c>
      <c r="E88" s="17">
        <f>D68</f>
        <v>1</v>
      </c>
      <c r="F88" s="17">
        <f aca="true" t="shared" si="9" ref="F88:N88">E68</f>
        <v>1</v>
      </c>
      <c r="G88" s="17">
        <f t="shared" si="9"/>
        <v>0</v>
      </c>
      <c r="H88" s="17">
        <f t="shared" si="9"/>
        <v>0</v>
      </c>
      <c r="I88" s="17">
        <f t="shared" si="9"/>
        <v>0</v>
      </c>
      <c r="J88" s="17">
        <f t="shared" si="9"/>
        <v>0</v>
      </c>
      <c r="K88" s="17">
        <f t="shared" si="9"/>
        <v>1</v>
      </c>
      <c r="L88" s="17">
        <f t="shared" si="9"/>
        <v>0</v>
      </c>
      <c r="M88" s="17">
        <f t="shared" si="9"/>
        <v>0</v>
      </c>
      <c r="N88" s="17">
        <f t="shared" si="9"/>
        <v>0</v>
      </c>
      <c r="O88" s="17"/>
      <c r="P88" s="24">
        <v>0</v>
      </c>
      <c r="Q88" s="17">
        <v>0</v>
      </c>
      <c r="R88" s="17">
        <v>0</v>
      </c>
      <c r="S88" s="23">
        <v>0</v>
      </c>
      <c r="T88" s="102">
        <v>0</v>
      </c>
      <c r="U88" s="96">
        <v>0</v>
      </c>
      <c r="V88" s="29">
        <v>0</v>
      </c>
    </row>
    <row r="89" spans="2:22" ht="13.5">
      <c r="B89" s="15">
        <v>15</v>
      </c>
      <c r="C89" s="16" t="s">
        <v>25</v>
      </c>
      <c r="D89" s="17">
        <v>3</v>
      </c>
      <c r="E89" s="17">
        <f>D16+D38+D62</f>
        <v>9</v>
      </c>
      <c r="F89" s="17">
        <f aca="true" t="shared" si="10" ref="F89:N89">E16+E38+E62</f>
        <v>9</v>
      </c>
      <c r="G89" s="17">
        <f t="shared" si="10"/>
        <v>3</v>
      </c>
      <c r="H89" s="17">
        <f t="shared" si="10"/>
        <v>0</v>
      </c>
      <c r="I89" s="17">
        <f t="shared" si="10"/>
        <v>2</v>
      </c>
      <c r="J89" s="17">
        <f t="shared" si="10"/>
        <v>0</v>
      </c>
      <c r="K89" s="17">
        <f t="shared" si="10"/>
        <v>1</v>
      </c>
      <c r="L89" s="17">
        <f t="shared" si="10"/>
        <v>2</v>
      </c>
      <c r="M89" s="17">
        <f t="shared" si="10"/>
        <v>0</v>
      </c>
      <c r="N89" s="17">
        <f t="shared" si="10"/>
        <v>0</v>
      </c>
      <c r="O89" s="17"/>
      <c r="P89" s="24">
        <f t="shared" si="1"/>
        <v>0.3333333333333333</v>
      </c>
      <c r="Q89" s="17">
        <v>0</v>
      </c>
      <c r="R89" s="17">
        <v>0</v>
      </c>
      <c r="S89" s="23">
        <v>0</v>
      </c>
      <c r="T89" s="102">
        <v>3</v>
      </c>
      <c r="U89" s="96">
        <v>1</v>
      </c>
      <c r="V89" s="29">
        <f t="shared" si="3"/>
        <v>0.3333333333333333</v>
      </c>
    </row>
    <row r="90" spans="2:22" ht="13.5">
      <c r="B90" s="15">
        <v>16</v>
      </c>
      <c r="C90" s="16" t="s">
        <v>26</v>
      </c>
      <c r="D90" s="17">
        <v>3</v>
      </c>
      <c r="E90" s="17">
        <f>D14+D37+D61</f>
        <v>9</v>
      </c>
      <c r="F90" s="17">
        <f aca="true" t="shared" si="11" ref="F90:N90">E14+E37+E61</f>
        <v>9</v>
      </c>
      <c r="G90" s="17">
        <f t="shared" si="11"/>
        <v>3</v>
      </c>
      <c r="H90" s="17">
        <f t="shared" si="11"/>
        <v>1</v>
      </c>
      <c r="I90" s="17">
        <f t="shared" si="11"/>
        <v>2</v>
      </c>
      <c r="J90" s="17">
        <f t="shared" si="11"/>
        <v>0</v>
      </c>
      <c r="K90" s="17">
        <f t="shared" si="11"/>
        <v>0</v>
      </c>
      <c r="L90" s="17">
        <f t="shared" si="11"/>
        <v>1</v>
      </c>
      <c r="M90" s="17">
        <f t="shared" si="11"/>
        <v>0</v>
      </c>
      <c r="N90" s="17">
        <f t="shared" si="11"/>
        <v>0</v>
      </c>
      <c r="O90" s="17"/>
      <c r="P90" s="24">
        <f t="shared" si="1"/>
        <v>0.3333333333333333</v>
      </c>
      <c r="Q90" s="17">
        <v>1</v>
      </c>
      <c r="R90" s="17">
        <v>0</v>
      </c>
      <c r="S90" s="23">
        <v>0</v>
      </c>
      <c r="T90" s="102">
        <v>3</v>
      </c>
      <c r="U90" s="96">
        <v>0</v>
      </c>
      <c r="V90" s="29">
        <f t="shared" si="3"/>
        <v>0</v>
      </c>
    </row>
    <row r="91" spans="2:22" ht="13.5">
      <c r="B91" s="15">
        <v>17</v>
      </c>
      <c r="C91" s="16" t="s">
        <v>27</v>
      </c>
      <c r="D91" s="17">
        <v>3</v>
      </c>
      <c r="E91" s="17">
        <f>D18+D40+D64</f>
        <v>9</v>
      </c>
      <c r="F91" s="17">
        <f aca="true" t="shared" si="12" ref="F91:N91">E18+E40+E64</f>
        <v>6</v>
      </c>
      <c r="G91" s="17">
        <f t="shared" si="12"/>
        <v>1</v>
      </c>
      <c r="H91" s="17">
        <f t="shared" si="12"/>
        <v>0</v>
      </c>
      <c r="I91" s="17">
        <f t="shared" si="12"/>
        <v>1</v>
      </c>
      <c r="J91" s="17">
        <f t="shared" si="12"/>
        <v>1</v>
      </c>
      <c r="K91" s="17">
        <f t="shared" si="12"/>
        <v>1</v>
      </c>
      <c r="L91" s="17">
        <f t="shared" si="12"/>
        <v>0</v>
      </c>
      <c r="M91" s="17">
        <f t="shared" si="12"/>
        <v>0</v>
      </c>
      <c r="N91" s="17">
        <f t="shared" si="12"/>
        <v>2</v>
      </c>
      <c r="O91" s="17"/>
      <c r="P91" s="24">
        <f>G91/F91</f>
        <v>0.16666666666666666</v>
      </c>
      <c r="Q91" s="17">
        <v>0</v>
      </c>
      <c r="R91" s="17">
        <v>0</v>
      </c>
      <c r="S91" s="23">
        <v>0</v>
      </c>
      <c r="T91" s="102">
        <v>0</v>
      </c>
      <c r="U91" s="96">
        <v>0</v>
      </c>
      <c r="V91" s="29">
        <v>0</v>
      </c>
    </row>
    <row r="92" spans="2:22" ht="13.5">
      <c r="B92" s="15">
        <v>18</v>
      </c>
      <c r="C92" s="16" t="s">
        <v>225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/>
      <c r="P92" s="24">
        <v>0</v>
      </c>
      <c r="Q92" s="17">
        <v>0</v>
      </c>
      <c r="R92" s="17">
        <v>0</v>
      </c>
      <c r="S92" s="23">
        <v>0</v>
      </c>
      <c r="T92" s="102">
        <v>0</v>
      </c>
      <c r="U92" s="96">
        <v>0</v>
      </c>
      <c r="V92" s="29">
        <v>0</v>
      </c>
    </row>
    <row r="93" spans="2:22" ht="13.5">
      <c r="B93" s="15">
        <v>19</v>
      </c>
      <c r="C93" s="16" t="s">
        <v>28</v>
      </c>
      <c r="D93" s="17">
        <v>3</v>
      </c>
      <c r="E93" s="17">
        <f>D17+D39+D63</f>
        <v>9</v>
      </c>
      <c r="F93" s="17">
        <f aca="true" t="shared" si="13" ref="F93:N93">E17+E39+E63</f>
        <v>9</v>
      </c>
      <c r="G93" s="17">
        <f t="shared" si="13"/>
        <v>2</v>
      </c>
      <c r="H93" s="17">
        <f t="shared" si="13"/>
        <v>3</v>
      </c>
      <c r="I93" s="17">
        <f t="shared" si="13"/>
        <v>1</v>
      </c>
      <c r="J93" s="17">
        <f t="shared" si="13"/>
        <v>0</v>
      </c>
      <c r="K93" s="17">
        <f t="shared" si="13"/>
        <v>1</v>
      </c>
      <c r="L93" s="17">
        <f t="shared" si="13"/>
        <v>0</v>
      </c>
      <c r="M93" s="17">
        <f t="shared" si="13"/>
        <v>1</v>
      </c>
      <c r="N93" s="17">
        <f t="shared" si="13"/>
        <v>0</v>
      </c>
      <c r="O93" s="17"/>
      <c r="P93" s="24">
        <f t="shared" si="1"/>
        <v>0.2222222222222222</v>
      </c>
      <c r="Q93" s="17">
        <v>0</v>
      </c>
      <c r="R93" s="17">
        <v>0</v>
      </c>
      <c r="S93" s="23">
        <v>1</v>
      </c>
      <c r="T93" s="102">
        <v>3</v>
      </c>
      <c r="U93" s="96">
        <v>2</v>
      </c>
      <c r="V93" s="29">
        <f t="shared" si="3"/>
        <v>0.6666666666666666</v>
      </c>
    </row>
    <row r="94" spans="2:22" ht="14.25" thickBot="1">
      <c r="B94" s="59">
        <v>20</v>
      </c>
      <c r="C94" s="57" t="s">
        <v>30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/>
      <c r="P94" s="26">
        <v>0</v>
      </c>
      <c r="Q94" s="20">
        <v>0</v>
      </c>
      <c r="R94" s="20">
        <v>0</v>
      </c>
      <c r="S94" s="25">
        <v>0</v>
      </c>
      <c r="T94" s="114">
        <v>0</v>
      </c>
      <c r="U94" s="108">
        <v>0</v>
      </c>
      <c r="V94" s="61">
        <v>0</v>
      </c>
    </row>
    <row r="96" ht="14.25" thickBot="1">
      <c r="B96" t="s">
        <v>51</v>
      </c>
    </row>
    <row r="97" spans="2:19" ht="13.5">
      <c r="B97" s="56" t="s">
        <v>14</v>
      </c>
      <c r="C97" s="13" t="s">
        <v>35</v>
      </c>
      <c r="D97" s="13" t="s">
        <v>55</v>
      </c>
      <c r="E97" s="13" t="s">
        <v>48</v>
      </c>
      <c r="F97" s="13" t="s">
        <v>49</v>
      </c>
      <c r="G97" s="13" t="s">
        <v>5</v>
      </c>
      <c r="H97" s="13" t="s">
        <v>7</v>
      </c>
      <c r="I97" s="13" t="s">
        <v>9</v>
      </c>
      <c r="J97" s="13" t="s">
        <v>13</v>
      </c>
      <c r="K97" s="13" t="s">
        <v>46</v>
      </c>
      <c r="L97" s="13" t="s">
        <v>47</v>
      </c>
      <c r="M97" s="13" t="s">
        <v>52</v>
      </c>
      <c r="N97" s="13"/>
      <c r="O97" s="34"/>
      <c r="P97" s="13" t="s">
        <v>50</v>
      </c>
      <c r="Q97" s="13" t="s">
        <v>53</v>
      </c>
      <c r="R97" s="13" t="s">
        <v>54</v>
      </c>
      <c r="S97" s="14" t="s">
        <v>56</v>
      </c>
    </row>
    <row r="98" spans="2:19" ht="14.25" thickBot="1">
      <c r="B98" s="130">
        <v>16</v>
      </c>
      <c r="C98" s="57" t="s">
        <v>26</v>
      </c>
      <c r="D98" s="90">
        <v>3</v>
      </c>
      <c r="E98" s="90">
        <f>D22+D47+D71</f>
        <v>21</v>
      </c>
      <c r="F98" s="90">
        <f aca="true" t="shared" si="14" ref="F98:M98">E22+E47+E71</f>
        <v>301</v>
      </c>
      <c r="G98" s="90">
        <f t="shared" si="14"/>
        <v>87</v>
      </c>
      <c r="H98" s="90">
        <f t="shared" si="14"/>
        <v>12</v>
      </c>
      <c r="I98" s="90">
        <f t="shared" si="14"/>
        <v>9</v>
      </c>
      <c r="J98" s="90">
        <f t="shared" si="14"/>
        <v>13</v>
      </c>
      <c r="K98" s="90">
        <f t="shared" si="14"/>
        <v>5</v>
      </c>
      <c r="L98" s="90">
        <f t="shared" si="14"/>
        <v>2</v>
      </c>
      <c r="M98" s="90">
        <f t="shared" si="14"/>
        <v>0</v>
      </c>
      <c r="N98" s="90"/>
      <c r="O98" s="171"/>
      <c r="P98" s="41">
        <f>L98/E98*5</f>
        <v>0.47619047619047616</v>
      </c>
      <c r="Q98" s="90">
        <v>2</v>
      </c>
      <c r="R98" s="90">
        <v>1</v>
      </c>
      <c r="S98" s="131">
        <v>0</v>
      </c>
    </row>
  </sheetData>
  <sheetProtection/>
  <mergeCells count="11">
    <mergeCell ref="A1:O1"/>
    <mergeCell ref="O2:O23"/>
    <mergeCell ref="A2:A23"/>
    <mergeCell ref="A49:O49"/>
    <mergeCell ref="O25:O48"/>
    <mergeCell ref="A25:A48"/>
    <mergeCell ref="A24:O24"/>
    <mergeCell ref="T74:V74"/>
    <mergeCell ref="A73:O73"/>
    <mergeCell ref="O50:O72"/>
    <mergeCell ref="A50:A72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</dc:creator>
  <cp:keywords/>
  <dc:description/>
  <cp:lastModifiedBy>YAMADA</cp:lastModifiedBy>
  <cp:lastPrinted>2012-08-10T07:25:36Z</cp:lastPrinted>
  <dcterms:created xsi:type="dcterms:W3CDTF">2010-06-22T04:13:34Z</dcterms:created>
  <dcterms:modified xsi:type="dcterms:W3CDTF">2012-12-07T08:32:22Z</dcterms:modified>
  <cp:category/>
  <cp:version/>
  <cp:contentType/>
  <cp:contentStatus/>
</cp:coreProperties>
</file>